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ttt\FPSB\FP Canada Cases\Videos Materials\Education Planning Ted\"/>
    </mc:Choice>
  </mc:AlternateContent>
  <xr:revisionPtr revIDLastSave="0" documentId="13_ncr:1_{3497DD7F-4731-4EEC-91C4-C57ABE3608B0}" xr6:coauthVersionLast="44" xr6:coauthVersionMax="44" xr10:uidLastSave="{00000000-0000-0000-0000-000000000000}"/>
  <bookViews>
    <workbookView xWindow="-108" yWindow="-108" windowWidth="23256" windowHeight="12576" xr2:uid="{82A9DEB1-26F6-44D5-AAE8-07BDEDB9F1D0}"/>
  </bookViews>
  <sheets>
    <sheet name="Ret MCQ shell 1" sheetId="1" r:id="rId1"/>
    <sheet name="Retirement IY Example " sheetId="2" r:id="rId2"/>
  </sheets>
  <definedNames>
    <definedName name="_ftn1" localSheetId="1">'Retirement IY Example '!$A$69</definedName>
    <definedName name="_ftnref1" localSheetId="1">'Retirement IY Example '!$A$66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4" i="1" l="1"/>
  <c r="E89" i="2" l="1"/>
  <c r="F88" i="2"/>
  <c r="G88" i="2" s="1"/>
  <c r="H88" i="2" s="1"/>
  <c r="I88" i="2" s="1"/>
  <c r="J88" i="2" s="1"/>
  <c r="K88" i="2" s="1"/>
  <c r="L88" i="2" s="1"/>
  <c r="M88" i="2" s="1"/>
  <c r="N88" i="2" s="1"/>
  <c r="O88" i="2" s="1"/>
  <c r="P88" i="2" s="1"/>
  <c r="Q88" i="2" s="1"/>
  <c r="R88" i="2" s="1"/>
  <c r="S88" i="2" s="1"/>
  <c r="T88" i="2" s="1"/>
  <c r="U88" i="2" s="1"/>
  <c r="V88" i="2" s="1"/>
  <c r="F79" i="2"/>
  <c r="G79" i="2" s="1"/>
  <c r="H79" i="2" s="1"/>
  <c r="I79" i="2" s="1"/>
  <c r="J79" i="2" s="1"/>
  <c r="K79" i="2" s="1"/>
  <c r="L79" i="2" s="1"/>
  <c r="M79" i="2" s="1"/>
  <c r="N79" i="2" s="1"/>
  <c r="O79" i="2" s="1"/>
  <c r="P79" i="2" s="1"/>
  <c r="Q79" i="2" s="1"/>
  <c r="R79" i="2" s="1"/>
  <c r="S79" i="2" s="1"/>
  <c r="T79" i="2" s="1"/>
  <c r="U79" i="2" s="1"/>
  <c r="V79" i="2" s="1"/>
  <c r="F68" i="2"/>
  <c r="G68" i="2" s="1"/>
  <c r="H68" i="2" s="1"/>
  <c r="I68" i="2" s="1"/>
  <c r="J68" i="2" s="1"/>
  <c r="K68" i="2" s="1"/>
  <c r="L68" i="2" s="1"/>
  <c r="M68" i="2" s="1"/>
  <c r="N68" i="2" s="1"/>
  <c r="O68" i="2" s="1"/>
  <c r="P68" i="2" s="1"/>
  <c r="Q68" i="2" s="1"/>
  <c r="R68" i="2" s="1"/>
  <c r="S68" i="2" s="1"/>
  <c r="T68" i="2" s="1"/>
  <c r="U68" i="2" s="1"/>
  <c r="V68" i="2" s="1"/>
  <c r="C47" i="2"/>
  <c r="D47" i="2" s="1"/>
  <c r="E47" i="2" s="1"/>
  <c r="F47" i="2" s="1"/>
  <c r="G47" i="2" s="1"/>
  <c r="H47" i="2" s="1"/>
  <c r="I47" i="2" s="1"/>
  <c r="J47" i="2" s="1"/>
  <c r="K47" i="2" s="1"/>
  <c r="L47" i="2" s="1"/>
  <c r="M47" i="2" s="1"/>
  <c r="N47" i="2" s="1"/>
  <c r="O47" i="2" s="1"/>
  <c r="P47" i="2" s="1"/>
  <c r="Q47" i="2" s="1"/>
  <c r="R47" i="2" s="1"/>
  <c r="S47" i="2" s="1"/>
  <c r="T47" i="2" s="1"/>
  <c r="U47" i="2" s="1"/>
  <c r="B40" i="2"/>
  <c r="B42" i="2" s="1"/>
  <c r="B36" i="2"/>
  <c r="B54" i="2" s="1"/>
  <c r="C29" i="2"/>
  <c r="D29" i="2" s="1"/>
  <c r="E29" i="2" s="1"/>
  <c r="F29" i="2" s="1"/>
  <c r="G29" i="2" s="1"/>
  <c r="H29" i="2" s="1"/>
  <c r="I29" i="2" s="1"/>
  <c r="J29" i="2" s="1"/>
  <c r="K29" i="2" s="1"/>
  <c r="L29" i="2" s="1"/>
  <c r="M29" i="2" s="1"/>
  <c r="N29" i="2" s="1"/>
  <c r="O29" i="2" s="1"/>
  <c r="P29" i="2" s="1"/>
  <c r="Q29" i="2" s="1"/>
  <c r="R29" i="2" s="1"/>
  <c r="S29" i="2" s="1"/>
  <c r="T29" i="2" s="1"/>
  <c r="U29" i="2" s="1"/>
  <c r="B24" i="2"/>
  <c r="B19" i="2"/>
  <c r="C11" i="2"/>
  <c r="D11" i="2" s="1"/>
  <c r="E11" i="2" s="1"/>
  <c r="F11" i="2" s="1"/>
  <c r="G11" i="2" s="1"/>
  <c r="H11" i="2" s="1"/>
  <c r="I11" i="2" s="1"/>
  <c r="J11" i="2" s="1"/>
  <c r="K11" i="2" s="1"/>
  <c r="L11" i="2" s="1"/>
  <c r="M11" i="2" s="1"/>
  <c r="N11" i="2" s="1"/>
  <c r="O11" i="2" s="1"/>
  <c r="P11" i="2" s="1"/>
  <c r="Q11" i="2" s="1"/>
  <c r="R11" i="2" s="1"/>
  <c r="S11" i="2" s="1"/>
  <c r="T11" i="2" s="1"/>
  <c r="U11" i="2" s="1"/>
  <c r="B5" i="2"/>
  <c r="B69" i="2" s="1"/>
  <c r="B38" i="1"/>
  <c r="B29" i="1"/>
  <c r="B26" i="1"/>
  <c r="B28" i="1" s="1"/>
  <c r="B17" i="1"/>
  <c r="B19" i="1" s="1"/>
  <c r="B12" i="1"/>
  <c r="B11" i="1"/>
  <c r="B21" i="1" s="1"/>
  <c r="B10" i="1"/>
  <c r="B8" i="1"/>
  <c r="B35" i="1" s="1"/>
  <c r="B6" i="1"/>
  <c r="B20" i="1" s="1"/>
  <c r="B58" i="2" l="1"/>
  <c r="B60" i="2" s="1"/>
  <c r="B23" i="1"/>
  <c r="B40" i="1" s="1"/>
  <c r="B44" i="1"/>
  <c r="B46" i="1" s="1"/>
  <c r="B37" i="1"/>
  <c r="B47" i="1"/>
  <c r="B9" i="2"/>
  <c r="B26" i="2" s="1"/>
  <c r="B80" i="2"/>
  <c r="B71" i="2"/>
  <c r="B37" i="2"/>
  <c r="B20" i="2"/>
  <c r="B25" i="2" s="1"/>
  <c r="B61" i="2"/>
  <c r="B43" i="2"/>
  <c r="B28" i="2" l="1"/>
  <c r="B12" i="2" s="1"/>
  <c r="B74" i="2" s="1"/>
  <c r="B85" i="2" s="1"/>
  <c r="B94" i="2" s="1"/>
  <c r="B31" i="1"/>
  <c r="B32" i="1" s="1"/>
  <c r="B49" i="1"/>
  <c r="B50" i="1" s="1"/>
  <c r="B41" i="1"/>
  <c r="B55" i="2"/>
  <c r="B56" i="2" s="1"/>
  <c r="B38" i="2"/>
  <c r="B72" i="2"/>
  <c r="B89" i="2"/>
  <c r="B82" i="2"/>
  <c r="B44" i="2"/>
  <c r="B13" i="2"/>
  <c r="C13" i="2" s="1"/>
  <c r="D13" i="2" s="1"/>
  <c r="E13" i="2" s="1"/>
  <c r="F13" i="2" s="1"/>
  <c r="G13" i="2" s="1"/>
  <c r="H13" i="2" s="1"/>
  <c r="I13" i="2" s="1"/>
  <c r="J13" i="2" s="1"/>
  <c r="K13" i="2" s="1"/>
  <c r="L13" i="2" s="1"/>
  <c r="M13" i="2" s="1"/>
  <c r="N13" i="2" s="1"/>
  <c r="O13" i="2" s="1"/>
  <c r="P13" i="2" s="1"/>
  <c r="Q13" i="2" s="1"/>
  <c r="R13" i="2" s="1"/>
  <c r="S13" i="2" s="1"/>
  <c r="T13" i="2" s="1"/>
  <c r="U13" i="2" s="1"/>
  <c r="B14" i="2" l="1"/>
  <c r="B15" i="2"/>
  <c r="B16" i="2" s="1"/>
  <c r="C12" i="2" s="1"/>
  <c r="C14" i="2" s="1"/>
  <c r="B83" i="2"/>
  <c r="B75" i="2"/>
  <c r="E69" i="2" s="1"/>
  <c r="B62" i="2"/>
  <c r="B31" i="2"/>
  <c r="C31" i="2" s="1"/>
  <c r="D31" i="2" s="1"/>
  <c r="E31" i="2" s="1"/>
  <c r="F31" i="2" s="1"/>
  <c r="G31" i="2" s="1"/>
  <c r="H31" i="2" s="1"/>
  <c r="I31" i="2" s="1"/>
  <c r="J31" i="2" s="1"/>
  <c r="K31" i="2" s="1"/>
  <c r="L31" i="2" s="1"/>
  <c r="M31" i="2" s="1"/>
  <c r="N31" i="2" s="1"/>
  <c r="O31" i="2" s="1"/>
  <c r="P31" i="2" s="1"/>
  <c r="Q31" i="2" s="1"/>
  <c r="R31" i="2" s="1"/>
  <c r="S31" i="2" s="1"/>
  <c r="T31" i="2" s="1"/>
  <c r="U31" i="2" s="1"/>
  <c r="B99" i="2"/>
  <c r="B91" i="2"/>
  <c r="B113" i="2"/>
  <c r="B104" i="2"/>
  <c r="B46" i="2"/>
  <c r="B30" i="2" s="1"/>
  <c r="B32" i="2" l="1"/>
  <c r="B33" i="2" s="1"/>
  <c r="C15" i="2"/>
  <c r="C16" i="2" s="1"/>
  <c r="D12" i="2" s="1"/>
  <c r="D14" i="2" s="1"/>
  <c r="E70" i="2"/>
  <c r="E71" i="2"/>
  <c r="F69" i="2" s="1"/>
  <c r="B101" i="2"/>
  <c r="B108" i="2"/>
  <c r="B110" i="2" s="1"/>
  <c r="B86" i="2"/>
  <c r="E82" i="2" s="1"/>
  <c r="F82" i="2" s="1"/>
  <c r="G82" i="2" s="1"/>
  <c r="H82" i="2" s="1"/>
  <c r="I82" i="2" s="1"/>
  <c r="J82" i="2" s="1"/>
  <c r="K82" i="2" s="1"/>
  <c r="L82" i="2" s="1"/>
  <c r="M82" i="2" s="1"/>
  <c r="N82" i="2" s="1"/>
  <c r="O82" i="2" s="1"/>
  <c r="P82" i="2" s="1"/>
  <c r="Q82" i="2" s="1"/>
  <c r="R82" i="2" s="1"/>
  <c r="S82" i="2" s="1"/>
  <c r="T82" i="2" s="1"/>
  <c r="U82" i="2" s="1"/>
  <c r="V82" i="2" s="1"/>
  <c r="B92" i="2"/>
  <c r="E81" i="2"/>
  <c r="B49" i="2"/>
  <c r="C49" i="2" s="1"/>
  <c r="D49" i="2" s="1"/>
  <c r="E49" i="2" s="1"/>
  <c r="F49" i="2" s="1"/>
  <c r="G49" i="2" s="1"/>
  <c r="H49" i="2" s="1"/>
  <c r="I49" i="2" s="1"/>
  <c r="J49" i="2" s="1"/>
  <c r="K49" i="2" s="1"/>
  <c r="L49" i="2" s="1"/>
  <c r="M49" i="2" s="1"/>
  <c r="N49" i="2" s="1"/>
  <c r="O49" i="2" s="1"/>
  <c r="P49" i="2" s="1"/>
  <c r="Q49" i="2" s="1"/>
  <c r="R49" i="2" s="1"/>
  <c r="S49" i="2" s="1"/>
  <c r="T49" i="2" s="1"/>
  <c r="U49" i="2" s="1"/>
  <c r="B64" i="2"/>
  <c r="B48" i="2" s="1"/>
  <c r="B50" i="2" s="1"/>
  <c r="B34" i="2" l="1"/>
  <c r="C30" i="2" s="1"/>
  <c r="C32" i="2" s="1"/>
  <c r="E83" i="2"/>
  <c r="F80" i="2" s="1"/>
  <c r="F83" i="2" s="1"/>
  <c r="G80" i="2" s="1"/>
  <c r="D15" i="2"/>
  <c r="D16" i="2"/>
  <c r="E12" i="2" s="1"/>
  <c r="E14" i="2" s="1"/>
  <c r="C33" i="2"/>
  <c r="C34" i="2" s="1"/>
  <c r="D30" i="2" s="1"/>
  <c r="D32" i="2" s="1"/>
  <c r="F81" i="2"/>
  <c r="F70" i="2"/>
  <c r="F71" i="2" s="1"/>
  <c r="G69" i="2" s="1"/>
  <c r="B95" i="2"/>
  <c r="E90" i="2" s="1"/>
  <c r="B102" i="2"/>
  <c r="B51" i="2"/>
  <c r="B52" i="2" s="1"/>
  <c r="C48" i="2" s="1"/>
  <c r="C50" i="2" s="1"/>
  <c r="G70" i="2" l="1"/>
  <c r="G71" i="2" s="1"/>
  <c r="H69" i="2" s="1"/>
  <c r="C51" i="2"/>
  <c r="C52" i="2" s="1"/>
  <c r="D48" i="2" s="1"/>
  <c r="D50" i="2" s="1"/>
  <c r="B105" i="2"/>
  <c r="B111" i="2"/>
  <c r="B114" i="2" s="1"/>
  <c r="G81" i="2"/>
  <c r="G83" i="2" s="1"/>
  <c r="H80" i="2" s="1"/>
  <c r="E15" i="2"/>
  <c r="E16" i="2" s="1"/>
  <c r="F12" i="2" s="1"/>
  <c r="F14" i="2" s="1"/>
  <c r="D33" i="2"/>
  <c r="D34" i="2" s="1"/>
  <c r="E30" i="2" s="1"/>
  <c r="E32" i="2" s="1"/>
  <c r="F90" i="2"/>
  <c r="G90" i="2" s="1"/>
  <c r="H90" i="2" s="1"/>
  <c r="I90" i="2" s="1"/>
  <c r="J90" i="2" s="1"/>
  <c r="K90" i="2" s="1"/>
  <c r="L90" i="2" s="1"/>
  <c r="M90" i="2" s="1"/>
  <c r="N90" i="2" s="1"/>
  <c r="O90" i="2" s="1"/>
  <c r="P90" i="2" s="1"/>
  <c r="Q90" i="2" s="1"/>
  <c r="R90" i="2" s="1"/>
  <c r="S90" i="2" s="1"/>
  <c r="T90" i="2" s="1"/>
  <c r="U90" i="2" s="1"/>
  <c r="V90" i="2" s="1"/>
  <c r="E91" i="2"/>
  <c r="F15" i="2" l="1"/>
  <c r="F16" i="2" s="1"/>
  <c r="G12" i="2" s="1"/>
  <c r="G14" i="2" s="1"/>
  <c r="E33" i="2"/>
  <c r="E34" i="2" s="1"/>
  <c r="F30" i="2" s="1"/>
  <c r="F32" i="2" s="1"/>
  <c r="H70" i="2"/>
  <c r="H71" i="2"/>
  <c r="I69" i="2" s="1"/>
  <c r="H81" i="2"/>
  <c r="H83" i="2" s="1"/>
  <c r="I80" i="2" s="1"/>
  <c r="D51" i="2"/>
  <c r="D52" i="2" s="1"/>
  <c r="E48" i="2" s="1"/>
  <c r="E50" i="2" s="1"/>
  <c r="E92" i="2"/>
  <c r="E93" i="2" s="1"/>
  <c r="F89" i="2" s="1"/>
  <c r="F91" i="2" s="1"/>
  <c r="F92" i="2" l="1"/>
  <c r="F93" i="2"/>
  <c r="G89" i="2" s="1"/>
  <c r="G91" i="2" s="1"/>
  <c r="E51" i="2"/>
  <c r="E52" i="2" s="1"/>
  <c r="F48" i="2" s="1"/>
  <c r="F50" i="2" s="1"/>
  <c r="F33" i="2"/>
  <c r="F34" i="2" s="1"/>
  <c r="G30" i="2" s="1"/>
  <c r="G32" i="2" s="1"/>
  <c r="I81" i="2"/>
  <c r="I83" i="2" s="1"/>
  <c r="J80" i="2" s="1"/>
  <c r="G15" i="2"/>
  <c r="G16" i="2" s="1"/>
  <c r="H12" i="2" s="1"/>
  <c r="H14" i="2" s="1"/>
  <c r="I70" i="2"/>
  <c r="I71" i="2"/>
  <c r="J69" i="2" s="1"/>
  <c r="F51" i="2" l="1"/>
  <c r="F52" i="2" s="1"/>
  <c r="G48" i="2" s="1"/>
  <c r="G50" i="2" s="1"/>
  <c r="J81" i="2"/>
  <c r="J83" i="2" s="1"/>
  <c r="K80" i="2" s="1"/>
  <c r="J70" i="2"/>
  <c r="J71" i="2" s="1"/>
  <c r="K69" i="2" s="1"/>
  <c r="G33" i="2"/>
  <c r="G34" i="2" s="1"/>
  <c r="H30" i="2" s="1"/>
  <c r="H32" i="2" s="1"/>
  <c r="G92" i="2"/>
  <c r="G93" i="2" s="1"/>
  <c r="H89" i="2" s="1"/>
  <c r="H91" i="2" s="1"/>
  <c r="H15" i="2"/>
  <c r="H16" i="2" s="1"/>
  <c r="I12" i="2" s="1"/>
  <c r="I14" i="2" s="1"/>
  <c r="K70" i="2" l="1"/>
  <c r="K71" i="2" s="1"/>
  <c r="L69" i="2" s="1"/>
  <c r="G51" i="2"/>
  <c r="G52" i="2" s="1"/>
  <c r="H48" i="2" s="1"/>
  <c r="H50" i="2" s="1"/>
  <c r="H33" i="2"/>
  <c r="H34" i="2" s="1"/>
  <c r="I30" i="2" s="1"/>
  <c r="I32" i="2" s="1"/>
  <c r="I15" i="2"/>
  <c r="I16" i="2" s="1"/>
  <c r="J12" i="2" s="1"/>
  <c r="J14" i="2" s="1"/>
  <c r="H92" i="2"/>
  <c r="H93" i="2" s="1"/>
  <c r="I89" i="2" s="1"/>
  <c r="I91" i="2" s="1"/>
  <c r="K81" i="2"/>
  <c r="K83" i="2" s="1"/>
  <c r="L80" i="2" s="1"/>
  <c r="L81" i="2" l="1"/>
  <c r="L83" i="2" s="1"/>
  <c r="M80" i="2" s="1"/>
  <c r="H51" i="2"/>
  <c r="H52" i="2" s="1"/>
  <c r="I48" i="2" s="1"/>
  <c r="I50" i="2" s="1"/>
  <c r="I33" i="2"/>
  <c r="I34" i="2" s="1"/>
  <c r="J30" i="2" s="1"/>
  <c r="J32" i="2" s="1"/>
  <c r="I92" i="2"/>
  <c r="I93" i="2" s="1"/>
  <c r="J89" i="2" s="1"/>
  <c r="J91" i="2" s="1"/>
  <c r="L70" i="2"/>
  <c r="L71" i="2" s="1"/>
  <c r="M69" i="2" s="1"/>
  <c r="J15" i="2"/>
  <c r="J16" i="2" s="1"/>
  <c r="K12" i="2" s="1"/>
  <c r="K14" i="2" s="1"/>
  <c r="J92" i="2" l="1"/>
  <c r="J93" i="2"/>
  <c r="K89" i="2" s="1"/>
  <c r="K91" i="2" s="1"/>
  <c r="J33" i="2"/>
  <c r="J34" i="2"/>
  <c r="K30" i="2" s="1"/>
  <c r="K32" i="2" s="1"/>
  <c r="I51" i="2"/>
  <c r="I52" i="2"/>
  <c r="J48" i="2" s="1"/>
  <c r="J50" i="2" s="1"/>
  <c r="K15" i="2"/>
  <c r="K16" i="2" s="1"/>
  <c r="L12" i="2" s="1"/>
  <c r="L14" i="2" s="1"/>
  <c r="M70" i="2"/>
  <c r="M71" i="2" s="1"/>
  <c r="N69" i="2" s="1"/>
  <c r="M81" i="2"/>
  <c r="M83" i="2" s="1"/>
  <c r="N80" i="2" s="1"/>
  <c r="L15" i="2" l="1"/>
  <c r="L16" i="2" s="1"/>
  <c r="M12" i="2" s="1"/>
  <c r="M14" i="2" s="1"/>
  <c r="N81" i="2"/>
  <c r="N83" i="2" s="1"/>
  <c r="O80" i="2" s="1"/>
  <c r="K33" i="2"/>
  <c r="K34" i="2" s="1"/>
  <c r="L30" i="2" s="1"/>
  <c r="L32" i="2" s="1"/>
  <c r="J51" i="2"/>
  <c r="J52" i="2" s="1"/>
  <c r="K48" i="2" s="1"/>
  <c r="K50" i="2" s="1"/>
  <c r="K92" i="2"/>
  <c r="K93" i="2" s="1"/>
  <c r="L89" i="2" s="1"/>
  <c r="L91" i="2" s="1"/>
  <c r="N70" i="2"/>
  <c r="N71" i="2" s="1"/>
  <c r="O69" i="2" s="1"/>
  <c r="O70" i="2" l="1"/>
  <c r="O71" i="2" s="1"/>
  <c r="P69" i="2" s="1"/>
  <c r="K51" i="2"/>
  <c r="K52" i="2" s="1"/>
  <c r="L48" i="2" s="1"/>
  <c r="L50" i="2" s="1"/>
  <c r="L33" i="2"/>
  <c r="L34" i="2" s="1"/>
  <c r="M30" i="2" s="1"/>
  <c r="M32" i="2" s="1"/>
  <c r="O81" i="2"/>
  <c r="O83" i="2" s="1"/>
  <c r="P80" i="2" s="1"/>
  <c r="L92" i="2"/>
  <c r="L93" i="2" s="1"/>
  <c r="M89" i="2" s="1"/>
  <c r="M91" i="2" s="1"/>
  <c r="M15" i="2"/>
  <c r="M16" i="2" s="1"/>
  <c r="N12" i="2" s="1"/>
  <c r="N14" i="2" s="1"/>
  <c r="P81" i="2" l="1"/>
  <c r="P83" i="2" s="1"/>
  <c r="Q80" i="2" s="1"/>
  <c r="N15" i="2"/>
  <c r="N16" i="2" s="1"/>
  <c r="O12" i="2" s="1"/>
  <c r="O14" i="2" s="1"/>
  <c r="M92" i="2"/>
  <c r="M93" i="2" s="1"/>
  <c r="N89" i="2" s="1"/>
  <c r="N91" i="2" s="1"/>
  <c r="M33" i="2"/>
  <c r="M34" i="2" s="1"/>
  <c r="N30" i="2" s="1"/>
  <c r="N32" i="2" s="1"/>
  <c r="P70" i="2"/>
  <c r="P71" i="2" s="1"/>
  <c r="Q69" i="2" s="1"/>
  <c r="L51" i="2"/>
  <c r="L52" i="2" s="1"/>
  <c r="M48" i="2" s="1"/>
  <c r="M50" i="2" s="1"/>
  <c r="N33" i="2" l="1"/>
  <c r="N34" i="2"/>
  <c r="O30" i="2" s="1"/>
  <c r="O32" i="2" s="1"/>
  <c r="O15" i="2"/>
  <c r="O16" i="2" s="1"/>
  <c r="P12" i="2" s="1"/>
  <c r="P14" i="2" s="1"/>
  <c r="N92" i="2"/>
  <c r="N93" i="2" s="1"/>
  <c r="O89" i="2" s="1"/>
  <c r="O91" i="2" s="1"/>
  <c r="M51" i="2"/>
  <c r="M52" i="2" s="1"/>
  <c r="N48" i="2" s="1"/>
  <c r="N50" i="2" s="1"/>
  <c r="Q70" i="2"/>
  <c r="Q71" i="2"/>
  <c r="R69" i="2" s="1"/>
  <c r="Q81" i="2"/>
  <c r="Q83" i="2" s="1"/>
  <c r="R80" i="2" s="1"/>
  <c r="N51" i="2" l="1"/>
  <c r="N52" i="2" s="1"/>
  <c r="O48" i="2" s="1"/>
  <c r="O50" i="2" s="1"/>
  <c r="P15" i="2"/>
  <c r="P16" i="2" s="1"/>
  <c r="Q12" i="2" s="1"/>
  <c r="Q14" i="2" s="1"/>
  <c r="R81" i="2"/>
  <c r="R83" i="2" s="1"/>
  <c r="S80" i="2" s="1"/>
  <c r="R70" i="2"/>
  <c r="R71" i="2" s="1"/>
  <c r="S69" i="2" s="1"/>
  <c r="O33" i="2"/>
  <c r="O34" i="2" s="1"/>
  <c r="P30" i="2" s="1"/>
  <c r="P32" i="2" s="1"/>
  <c r="O92" i="2"/>
  <c r="O93" i="2"/>
  <c r="P89" i="2" s="1"/>
  <c r="P91" i="2" s="1"/>
  <c r="P33" i="2" l="1"/>
  <c r="P34" i="2" s="1"/>
  <c r="Q30" i="2" s="1"/>
  <c r="Q32" i="2" s="1"/>
  <c r="S81" i="2"/>
  <c r="S83" i="2" s="1"/>
  <c r="T80" i="2" s="1"/>
  <c r="S70" i="2"/>
  <c r="S71" i="2" s="1"/>
  <c r="T69" i="2" s="1"/>
  <c r="O51" i="2"/>
  <c r="O52" i="2" s="1"/>
  <c r="P48" i="2" s="1"/>
  <c r="P50" i="2" s="1"/>
  <c r="P92" i="2"/>
  <c r="P93" i="2" s="1"/>
  <c r="Q89" i="2" s="1"/>
  <c r="Q91" i="2" s="1"/>
  <c r="Q15" i="2"/>
  <c r="Q16" i="2" s="1"/>
  <c r="R12" i="2" s="1"/>
  <c r="R14" i="2" s="1"/>
  <c r="T81" i="2" l="1"/>
  <c r="T83" i="2" s="1"/>
  <c r="U80" i="2" s="1"/>
  <c r="T70" i="2"/>
  <c r="T71" i="2"/>
  <c r="U69" i="2" s="1"/>
  <c r="Q33" i="2"/>
  <c r="Q34" i="2" s="1"/>
  <c r="R30" i="2" s="1"/>
  <c r="R32" i="2" s="1"/>
  <c r="R15" i="2"/>
  <c r="R16" i="2" s="1"/>
  <c r="S12" i="2" s="1"/>
  <c r="S14" i="2" s="1"/>
  <c r="P51" i="2"/>
  <c r="P52" i="2" s="1"/>
  <c r="Q48" i="2" s="1"/>
  <c r="Q50" i="2" s="1"/>
  <c r="Q92" i="2"/>
  <c r="Q93" i="2" s="1"/>
  <c r="R89" i="2" s="1"/>
  <c r="R91" i="2" s="1"/>
  <c r="R33" i="2" l="1"/>
  <c r="R34" i="2"/>
  <c r="S30" i="2" s="1"/>
  <c r="S32" i="2" s="1"/>
  <c r="Q51" i="2"/>
  <c r="Q52" i="2" s="1"/>
  <c r="R48" i="2" s="1"/>
  <c r="R50" i="2" s="1"/>
  <c r="R92" i="2"/>
  <c r="R93" i="2" s="1"/>
  <c r="S89" i="2" s="1"/>
  <c r="S91" i="2" s="1"/>
  <c r="S15" i="2"/>
  <c r="S16" i="2" s="1"/>
  <c r="T12" i="2" s="1"/>
  <c r="T14" i="2" s="1"/>
  <c r="U81" i="2"/>
  <c r="U83" i="2" s="1"/>
  <c r="V80" i="2" s="1"/>
  <c r="U70" i="2"/>
  <c r="U71" i="2" s="1"/>
  <c r="V69" i="2" s="1"/>
  <c r="V70" i="2" l="1"/>
  <c r="V71" i="2"/>
  <c r="V81" i="2"/>
  <c r="V83" i="2" s="1"/>
  <c r="R51" i="2"/>
  <c r="R52" i="2"/>
  <c r="S48" i="2" s="1"/>
  <c r="S50" i="2" s="1"/>
  <c r="T15" i="2"/>
  <c r="T16" i="2" s="1"/>
  <c r="U12" i="2" s="1"/>
  <c r="U14" i="2" s="1"/>
  <c r="S33" i="2"/>
  <c r="S34" i="2"/>
  <c r="T30" i="2" s="1"/>
  <c r="T32" i="2" s="1"/>
  <c r="S92" i="2"/>
  <c r="S93" i="2" s="1"/>
  <c r="T89" i="2" s="1"/>
  <c r="T91" i="2" s="1"/>
  <c r="U15" i="2" l="1"/>
  <c r="U16" i="2" s="1"/>
  <c r="T92" i="2"/>
  <c r="T93" i="2" s="1"/>
  <c r="U89" i="2" s="1"/>
  <c r="U91" i="2" s="1"/>
  <c r="T33" i="2"/>
  <c r="T34" i="2" s="1"/>
  <c r="U30" i="2" s="1"/>
  <c r="U32" i="2" s="1"/>
  <c r="S51" i="2"/>
  <c r="S52" i="2" s="1"/>
  <c r="T48" i="2" s="1"/>
  <c r="T50" i="2" s="1"/>
  <c r="U92" i="2" l="1"/>
  <c r="U93" i="2" s="1"/>
  <c r="V89" i="2" s="1"/>
  <c r="V91" i="2" s="1"/>
  <c r="U33" i="2"/>
  <c r="U34" i="2" s="1"/>
  <c r="T51" i="2"/>
  <c r="T52" i="2" s="1"/>
  <c r="U48" i="2" s="1"/>
  <c r="U50" i="2" s="1"/>
  <c r="V92" i="2" l="1"/>
  <c r="V93" i="2"/>
  <c r="U51" i="2"/>
  <c r="U52" i="2"/>
</calcChain>
</file>

<file path=xl/sharedStrings.xml><?xml version="1.0" encoding="utf-8"?>
<sst xmlns="http://schemas.openxmlformats.org/spreadsheetml/2006/main" count="178" uniqueCount="47">
  <si>
    <t>Annual Income Today's dollars</t>
  </si>
  <si>
    <t>Years Until Retirement</t>
  </si>
  <si>
    <t>Years of Retirement</t>
  </si>
  <si>
    <t>Net Return</t>
  </si>
  <si>
    <t>Inflation</t>
  </si>
  <si>
    <t>Real Return</t>
  </si>
  <si>
    <t>Mode = END</t>
  </si>
  <si>
    <t>END</t>
  </si>
  <si>
    <t>xYears</t>
  </si>
  <si>
    <t>P/Y</t>
  </si>
  <si>
    <t>xP/Y = N</t>
  </si>
  <si>
    <t>I/Y</t>
  </si>
  <si>
    <t>Inflation Rate</t>
  </si>
  <si>
    <t>PV</t>
  </si>
  <si>
    <t>PMT</t>
  </si>
  <si>
    <t>CPT FV</t>
  </si>
  <si>
    <t>Mode = BGN</t>
  </si>
  <si>
    <t>BGN</t>
  </si>
  <si>
    <t>Real Rate</t>
  </si>
  <si>
    <t>FV</t>
  </si>
  <si>
    <t>CPT PV</t>
  </si>
  <si>
    <t>Nominal Rate</t>
  </si>
  <si>
    <t>CPT PMT</t>
  </si>
  <si>
    <t>Annual PMT</t>
  </si>
  <si>
    <t>Monthly PMT</t>
  </si>
  <si>
    <t xml:space="preserve">Assume John wants to retire 18 years from now with the inflation-adjusted equivalent of $45,000 additional annual income (above benefits provided by a government or employer pension). Annual inflation is stable at 2.5 percent. portfolio is earning six percent annualized net of fees. Plan for 20 years of inflation-adjusted income in retirement. </t>
  </si>
  <si>
    <t>Step 1</t>
  </si>
  <si>
    <t>Step 2</t>
  </si>
  <si>
    <t>Beginning of Year</t>
  </si>
  <si>
    <t>Withdrawal at beginning of the year</t>
  </si>
  <si>
    <t>Balance after Withdrawal</t>
  </si>
  <si>
    <t>Investment Return</t>
  </si>
  <si>
    <t>Balance at the end of the year</t>
  </si>
  <si>
    <t xml:space="preserve">Inflation </t>
  </si>
  <si>
    <t>Inlation adjusted Return</t>
  </si>
  <si>
    <t>Wrong</t>
  </si>
  <si>
    <t>Step 3</t>
  </si>
  <si>
    <t xml:space="preserve">John may decide to fund his future retirement need by making one deposit now, or by making payments each year between now and his retirement in 18 years (or some combination of the two). </t>
  </si>
  <si>
    <t>Beginning of Period</t>
  </si>
  <si>
    <t>Investment Return every 6 Months</t>
  </si>
  <si>
    <t>Balance at the end of the Period</t>
  </si>
  <si>
    <t>We use Nominal Rate</t>
  </si>
  <si>
    <t>Yearly Savings</t>
  </si>
  <si>
    <t>Payment End of Year</t>
  </si>
  <si>
    <t>Payment at beginning of the year</t>
  </si>
  <si>
    <t>Balance after PMT</t>
  </si>
  <si>
    <t>Ted Added = Monthly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</si>
</sst>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0.0%"/>
    <numFmt numFmtId="165" formatCode="0.0000%"/>
    <numFmt numFmtId="166" formatCode="_(&quot;$&quot;* #,##0_);_(&quot;$&quot;* \(#,##0\);_(&quot;$&quot;* &quot;-&quot;??_);_(@_)"/>
  </numFmts>
  <fonts count="15"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rgb="FF000000"/>
      <name val="Arial"/>
      <family val="2"/>
    </font>
    <font>
      <b/>
      <sz val="11"/>
      <color theme="1"/>
      <name val="Arial"/>
      <family val="2"/>
    </font>
    <font>
      <sz val="11"/>
      <color theme="1"/>
      <name val="Arial"/>
      <family val="2"/>
    </font>
    <font>
      <sz val="10"/>
      <color rgb="FF000000"/>
      <name val="Arial"/>
      <family val="2"/>
    </font>
    <font>
      <b/>
      <sz val="10"/>
      <color rgb="FF000000"/>
      <name val="Arial"/>
      <family val="2"/>
    </font>
    <font>
      <sz val="17"/>
      <color rgb="FF000000"/>
      <name val="Times"/>
    </font>
    <font>
      <u val="singleAccounting"/>
      <sz val="11"/>
      <color theme="1"/>
      <name val="Calibri"/>
      <family val="2"/>
      <scheme val="minor"/>
    </font>
    <font>
      <b/>
      <sz val="11"/>
      <color rgb="FFF54DC5"/>
      <name val="Calibri"/>
      <family val="2"/>
      <scheme val="minor"/>
    </font>
    <font>
      <b/>
      <sz val="11"/>
      <color rgb="FF7030A0"/>
      <name val="Calibri"/>
      <family val="2"/>
      <scheme val="minor"/>
    </font>
    <font>
      <b/>
      <sz val="11"/>
      <color rgb="FF00B0F0"/>
      <name val="Calibri"/>
      <family val="2"/>
      <scheme val="minor"/>
    </font>
    <font>
      <sz val="11"/>
      <color rgb="FF3F3F76"/>
      <name val="Arial"/>
      <family val="2"/>
    </font>
  </fonts>
  <fills count="5">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rgb="FF7F7F7F"/>
      </left>
      <right style="thin">
        <color rgb="FF7F7F7F"/>
      </right>
      <top style="thin">
        <color rgb="FF7F7F7F"/>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7F7F7F"/>
      </left>
      <right/>
      <top style="thin">
        <color rgb="FF7F7F7F"/>
      </top>
      <bottom style="thin">
        <color rgb="FF7F7F7F"/>
      </bottom>
      <diagonal/>
    </border>
    <border>
      <left style="medium">
        <color indexed="64"/>
      </left>
      <right/>
      <top/>
      <bottom style="medium">
        <color indexed="64"/>
      </bottom>
      <diagonal/>
    </border>
  </borders>
  <cellStyleXfs count="3">
    <xf numFmtId="0" fontId="0" fillId="0" borderId="0"/>
    <xf numFmtId="44" fontId="1" fillId="0" borderId="0" applyFont="0" applyFill="0" applyBorder="0" applyAlignment="0" applyProtection="0"/>
    <xf numFmtId="0" fontId="2" fillId="2" borderId="1" applyNumberFormat="0" applyAlignment="0" applyProtection="0"/>
  </cellStyleXfs>
  <cellXfs count="113">
    <xf numFmtId="0" fontId="0" fillId="0" borderId="0" xfId="0"/>
    <xf numFmtId="0" fontId="4" fillId="0" borderId="2" xfId="0" applyFont="1" applyBorder="1" applyAlignment="1">
      <alignment horizontal="left" vertical="top" wrapText="1"/>
    </xf>
    <xf numFmtId="44" fontId="2" fillId="2" borderId="1" xfId="2" applyNumberFormat="1" applyAlignment="1">
      <alignment horizontal="center"/>
    </xf>
    <xf numFmtId="43" fontId="2" fillId="2" borderId="1" xfId="2" applyNumberFormat="1" applyAlignment="1">
      <alignment horizontal="center"/>
    </xf>
    <xf numFmtId="0" fontId="0" fillId="0" borderId="2" xfId="0" applyBorder="1"/>
    <xf numFmtId="10" fontId="2" fillId="2" borderId="1" xfId="2" applyNumberFormat="1" applyAlignment="1">
      <alignment horizontal="center"/>
    </xf>
    <xf numFmtId="164" fontId="2" fillId="2" borderId="1" xfId="2" applyNumberFormat="1" applyAlignment="1">
      <alignment horizontal="center"/>
    </xf>
    <xf numFmtId="0" fontId="0" fillId="0" borderId="2" xfId="0" applyBorder="1" applyAlignment="1">
      <alignment horizontal="left" wrapText="1"/>
    </xf>
    <xf numFmtId="165" fontId="2" fillId="2" borderId="1" xfId="2" applyNumberFormat="1" applyAlignment="1">
      <alignment horizontal="center"/>
    </xf>
    <xf numFmtId="0" fontId="4" fillId="0" borderId="3" xfId="0" applyFont="1" applyBorder="1" applyAlignment="1">
      <alignment horizontal="right" vertical="center" wrapText="1" readingOrder="1"/>
    </xf>
    <xf numFmtId="0" fontId="2" fillId="2" borderId="3" xfId="2" applyBorder="1"/>
    <xf numFmtId="0" fontId="5" fillId="0" borderId="0" xfId="0" applyFont="1"/>
    <xf numFmtId="0" fontId="0" fillId="0" borderId="3" xfId="0" applyBorder="1" applyAlignment="1">
      <alignment horizontal="right"/>
    </xf>
    <xf numFmtId="43" fontId="2" fillId="0" borderId="3" xfId="2" applyNumberFormat="1" applyFill="1" applyBorder="1"/>
    <xf numFmtId="0" fontId="6" fillId="0" borderId="0" xfId="0" applyFont="1"/>
    <xf numFmtId="0" fontId="2" fillId="0" borderId="3" xfId="2" applyFill="1" applyBorder="1"/>
    <xf numFmtId="0" fontId="7" fillId="0" borderId="3" xfId="0" applyFont="1" applyBorder="1" applyAlignment="1">
      <alignment horizontal="right" vertical="center" wrapText="1" readingOrder="1"/>
    </xf>
    <xf numFmtId="10" fontId="2" fillId="2" borderId="3" xfId="2" applyNumberFormat="1" applyBorder="1"/>
    <xf numFmtId="0" fontId="6" fillId="3" borderId="0" xfId="0" applyFont="1" applyFill="1"/>
    <xf numFmtId="166" fontId="2" fillId="2" borderId="3" xfId="2" applyNumberFormat="1" applyBorder="1"/>
    <xf numFmtId="44" fontId="2" fillId="2" borderId="3" xfId="1" applyFont="1" applyFill="1" applyBorder="1"/>
    <xf numFmtId="0" fontId="8" fillId="0" borderId="3" xfId="0" applyFont="1" applyBorder="1" applyAlignment="1">
      <alignment horizontal="right" vertical="center" wrapText="1" readingOrder="1"/>
    </xf>
    <xf numFmtId="8" fontId="3" fillId="0" borderId="3" xfId="0" applyNumberFormat="1" applyFont="1" applyBorder="1"/>
    <xf numFmtId="165" fontId="2" fillId="0" borderId="3" xfId="2" applyNumberFormat="1" applyFill="1" applyBorder="1"/>
    <xf numFmtId="166" fontId="2" fillId="0" borderId="3" xfId="2" applyNumberFormat="1" applyFill="1" applyBorder="1"/>
    <xf numFmtId="10" fontId="2" fillId="0" borderId="3" xfId="2" applyNumberFormat="1" applyFill="1" applyBorder="1"/>
    <xf numFmtId="166" fontId="2" fillId="2" borderId="1" xfId="2" applyNumberFormat="1"/>
    <xf numFmtId="8" fontId="2" fillId="0" borderId="3" xfId="2" applyNumberFormat="1" applyFill="1" applyBorder="1"/>
    <xf numFmtId="8" fontId="0" fillId="0" borderId="3" xfId="0" applyNumberFormat="1" applyBorder="1"/>
    <xf numFmtId="0" fontId="9" fillId="0" borderId="0" xfId="0" applyFont="1" applyAlignment="1">
      <alignment horizontal="left" vertical="center" wrapText="1" readingOrder="1"/>
    </xf>
    <xf numFmtId="0" fontId="3" fillId="0" borderId="0" xfId="0" applyFont="1"/>
    <xf numFmtId="0" fontId="2" fillId="2" borderId="1" xfId="2"/>
    <xf numFmtId="0" fontId="3" fillId="0" borderId="4" xfId="0" applyFont="1" applyBorder="1"/>
    <xf numFmtId="0" fontId="0" fillId="0" borderId="5" xfId="0" applyBorder="1" applyAlignment="1">
      <alignment horizontal="center"/>
    </xf>
    <xf numFmtId="0" fontId="0" fillId="0" borderId="6" xfId="0" applyBorder="1" applyAlignment="1">
      <alignment horizontal="center"/>
    </xf>
    <xf numFmtId="166" fontId="2" fillId="0" borderId="1" xfId="2" applyNumberFormat="1" applyFill="1"/>
    <xf numFmtId="166" fontId="0" fillId="0" borderId="0" xfId="0" applyNumberFormat="1"/>
    <xf numFmtId="166" fontId="0" fillId="0" borderId="7" xfId="0" applyNumberFormat="1" applyBorder="1"/>
    <xf numFmtId="166" fontId="0" fillId="4" borderId="0" xfId="0" applyNumberFormat="1" applyFill="1"/>
    <xf numFmtId="166" fontId="10" fillId="0" borderId="0" xfId="0" applyNumberFormat="1" applyFont="1"/>
    <xf numFmtId="166" fontId="10" fillId="0" borderId="7" xfId="0" applyNumberFormat="1" applyFont="1" applyBorder="1"/>
    <xf numFmtId="0" fontId="0" fillId="0" borderId="7" xfId="0" applyBorder="1"/>
    <xf numFmtId="164" fontId="11" fillId="2" borderId="1" xfId="2" applyNumberFormat="1" applyFont="1"/>
    <xf numFmtId="10" fontId="12" fillId="2" borderId="8" xfId="2" applyNumberFormat="1" applyFont="1" applyBorder="1"/>
    <xf numFmtId="165" fontId="13" fillId="0" borderId="3" xfId="0" applyNumberFormat="1" applyFont="1" applyBorder="1"/>
    <xf numFmtId="0" fontId="0" fillId="0" borderId="9" xfId="0" applyBorder="1" applyAlignment="1">
      <alignment horizontal="right"/>
    </xf>
    <xf numFmtId="0" fontId="7" fillId="0" borderId="9" xfId="0" applyFont="1" applyBorder="1" applyAlignment="1">
      <alignment horizontal="right" vertical="center" wrapText="1" readingOrder="1"/>
    </xf>
    <xf numFmtId="10" fontId="13" fillId="0" borderId="3" xfId="2" applyNumberFormat="1" applyFont="1" applyFill="1" applyBorder="1"/>
    <xf numFmtId="0" fontId="7" fillId="0" borderId="10" xfId="0" applyFont="1" applyBorder="1" applyAlignment="1">
      <alignment horizontal="right" vertical="center" wrapText="1" readingOrder="1"/>
    </xf>
    <xf numFmtId="8" fontId="0" fillId="0" borderId="11" xfId="0" applyNumberFormat="1" applyBorder="1"/>
    <xf numFmtId="0" fontId="0" fillId="0" borderId="12" xfId="0" applyBorder="1"/>
    <xf numFmtId="0" fontId="0" fillId="0" borderId="13" xfId="0" applyBorder="1"/>
    <xf numFmtId="0" fontId="0" fillId="0" borderId="4" xfId="0" applyBorder="1"/>
    <xf numFmtId="166" fontId="0" fillId="3" borderId="0" xfId="0" applyNumberFormat="1" applyFill="1"/>
    <xf numFmtId="166" fontId="0" fillId="3" borderId="7" xfId="0" applyNumberFormat="1" applyFill="1" applyBorder="1"/>
    <xf numFmtId="164" fontId="0" fillId="0" borderId="0" xfId="0" applyNumberFormat="1"/>
    <xf numFmtId="10" fontId="0" fillId="0" borderId="0" xfId="0" applyNumberFormat="1"/>
    <xf numFmtId="165" fontId="0" fillId="0" borderId="0" xfId="0" applyNumberFormat="1"/>
    <xf numFmtId="10" fontId="11" fillId="3" borderId="3" xfId="2" applyNumberFormat="1" applyFont="1" applyFill="1" applyBorder="1"/>
    <xf numFmtId="0" fontId="0" fillId="0" borderId="0" xfId="0" applyAlignment="1">
      <alignment wrapText="1"/>
    </xf>
    <xf numFmtId="0" fontId="0" fillId="0" borderId="0" xfId="0" applyAlignment="1">
      <alignment horizontal="right"/>
    </xf>
    <xf numFmtId="10" fontId="2" fillId="3" borderId="3" xfId="2" applyNumberFormat="1" applyFill="1" applyBorder="1"/>
    <xf numFmtId="0" fontId="5" fillId="0" borderId="0" xfId="0" applyFont="1" applyAlignment="1">
      <alignment vertical="center" wrapText="1"/>
    </xf>
    <xf numFmtId="0" fontId="6" fillId="0" borderId="0" xfId="0" applyFont="1" applyAlignment="1">
      <alignment wrapText="1"/>
    </xf>
    <xf numFmtId="0" fontId="14" fillId="2" borderId="3" xfId="2" applyFont="1" applyBorder="1"/>
    <xf numFmtId="0" fontId="0" fillId="0" borderId="14" xfId="0"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14" fillId="0" borderId="3" xfId="2" applyFont="1" applyFill="1" applyBorder="1"/>
    <xf numFmtId="0" fontId="0" fillId="0" borderId="9" xfId="0" applyBorder="1"/>
    <xf numFmtId="166" fontId="0" fillId="0" borderId="3" xfId="0" applyNumberFormat="1" applyBorder="1"/>
    <xf numFmtId="166" fontId="0" fillId="0" borderId="19" xfId="0" applyNumberFormat="1" applyBorder="1"/>
    <xf numFmtId="166" fontId="0" fillId="0" borderId="20" xfId="0" applyNumberFormat="1" applyBorder="1"/>
    <xf numFmtId="166" fontId="0" fillId="0" borderId="21" xfId="0" applyNumberFormat="1" applyBorder="1"/>
    <xf numFmtId="166" fontId="0" fillId="0" borderId="22" xfId="0" applyNumberFormat="1" applyBorder="1"/>
    <xf numFmtId="166" fontId="10" fillId="0" borderId="3" xfId="0" applyNumberFormat="1" applyFont="1" applyBorder="1"/>
    <xf numFmtId="166" fontId="10" fillId="0" borderId="19" xfId="0" applyNumberFormat="1" applyFont="1" applyBorder="1"/>
    <xf numFmtId="0" fontId="0" fillId="0" borderId="10" xfId="0" applyBorder="1"/>
    <xf numFmtId="166" fontId="0" fillId="0" borderId="11" xfId="0" applyNumberFormat="1" applyBorder="1"/>
    <xf numFmtId="166" fontId="0" fillId="0" borderId="23" xfId="0" applyNumberFormat="1" applyBorder="1"/>
    <xf numFmtId="166" fontId="0" fillId="4" borderId="24" xfId="0" applyNumberFormat="1" applyFill="1" applyBorder="1"/>
    <xf numFmtId="9" fontId="14" fillId="0" borderId="3" xfId="2" applyNumberFormat="1" applyFont="1" applyFill="1" applyBorder="1"/>
    <xf numFmtId="166" fontId="14" fillId="2" borderId="3" xfId="2" applyNumberFormat="1" applyFont="1" applyBorder="1"/>
    <xf numFmtId="166" fontId="14" fillId="0" borderId="3" xfId="1" applyNumberFormat="1" applyFont="1" applyBorder="1"/>
    <xf numFmtId="44" fontId="6" fillId="0" borderId="3" xfId="1" applyFont="1" applyBorder="1"/>
    <xf numFmtId="0" fontId="4" fillId="0" borderId="0" xfId="0" applyFont="1" applyAlignment="1">
      <alignment horizontal="right" vertical="center" wrapText="1" readingOrder="1"/>
    </xf>
    <xf numFmtId="166" fontId="2" fillId="0" borderId="25" xfId="2" applyNumberFormat="1" applyFill="1" applyBorder="1"/>
    <xf numFmtId="166" fontId="2" fillId="0" borderId="0" xfId="2" applyNumberFormat="1" applyFill="1" applyBorder="1"/>
    <xf numFmtId="0" fontId="0" fillId="0" borderId="26" xfId="0" applyBorder="1"/>
    <xf numFmtId="166" fontId="0" fillId="0" borderId="12" xfId="0" applyNumberFormat="1" applyBorder="1"/>
    <xf numFmtId="166" fontId="0" fillId="4" borderId="12" xfId="0" applyNumberFormat="1" applyFill="1" applyBorder="1"/>
    <xf numFmtId="8" fontId="6" fillId="0" borderId="3" xfId="1" applyNumberFormat="1" applyFont="1" applyBorder="1"/>
    <xf numFmtId="0" fontId="0" fillId="0" borderId="0" xfId="0" applyBorder="1"/>
    <xf numFmtId="0" fontId="0" fillId="0" borderId="0" xfId="0" applyBorder="1" applyAlignment="1">
      <alignment horizontal="center"/>
    </xf>
    <xf numFmtId="166" fontId="0" fillId="0" borderId="0" xfId="0" applyNumberFormat="1" applyBorder="1"/>
    <xf numFmtId="166" fontId="0" fillId="4" borderId="0" xfId="0" applyNumberFormat="1" applyFill="1" applyBorder="1"/>
    <xf numFmtId="166" fontId="10" fillId="0" borderId="0" xfId="0" applyNumberFormat="1" applyFont="1" applyBorder="1"/>
    <xf numFmtId="166" fontId="0" fillId="3" borderId="0" xfId="0" applyNumberFormat="1" applyFill="1" applyBorder="1"/>
    <xf numFmtId="0" fontId="0" fillId="0" borderId="0" xfId="0" applyFill="1" applyBorder="1"/>
    <xf numFmtId="0" fontId="0" fillId="0" borderId="0" xfId="0" applyFill="1" applyBorder="1" applyAlignment="1">
      <alignment horizontal="center"/>
    </xf>
    <xf numFmtId="166" fontId="0" fillId="0" borderId="0" xfId="0" applyNumberFormat="1" applyFill="1" applyBorder="1"/>
    <xf numFmtId="166" fontId="10" fillId="0" borderId="0" xfId="0" applyNumberFormat="1" applyFont="1" applyFill="1" applyBorder="1"/>
    <xf numFmtId="166" fontId="2" fillId="0" borderId="1" xfId="2" applyNumberFormat="1" applyFill="1" applyBorder="1"/>
    <xf numFmtId="166" fontId="2" fillId="2" borderId="1" xfId="2" applyNumberFormat="1" applyBorder="1"/>
    <xf numFmtId="164" fontId="0" fillId="0" borderId="0" xfId="0" applyNumberFormat="1" applyBorder="1"/>
    <xf numFmtId="10" fontId="0" fillId="0" borderId="0" xfId="0" applyNumberFormat="1" applyBorder="1"/>
    <xf numFmtId="165" fontId="0" fillId="0" borderId="0" xfId="0" applyNumberFormat="1" applyBorder="1"/>
    <xf numFmtId="0" fontId="4" fillId="0" borderId="9" xfId="0" applyFont="1" applyBorder="1" applyAlignment="1">
      <alignment horizontal="right" vertical="center" wrapText="1" readingOrder="1"/>
    </xf>
    <xf numFmtId="0" fontId="0" fillId="0" borderId="0" xfId="0" applyBorder="1" applyAlignment="1">
      <alignment wrapText="1"/>
    </xf>
    <xf numFmtId="0" fontId="0" fillId="0" borderId="0" xfId="0" applyBorder="1" applyAlignment="1">
      <alignment horizontal="right"/>
    </xf>
  </cellXfs>
  <cellStyles count="3">
    <cellStyle name="Currency" xfId="1" builtinId="4"/>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8468</xdr:colOff>
      <xdr:row>5</xdr:row>
      <xdr:rowOff>177800</xdr:rowOff>
    </xdr:from>
    <xdr:to>
      <xdr:col>9</xdr:col>
      <xdr:colOff>200496</xdr:colOff>
      <xdr:row>14</xdr:row>
      <xdr:rowOff>84667</xdr:rowOff>
    </xdr:to>
    <xdr:pic>
      <xdr:nvPicPr>
        <xdr:cNvPr id="2" name="Picture 1">
          <a:extLst>
            <a:ext uri="{FF2B5EF4-FFF2-40B4-BE49-F238E27FC236}">
              <a16:creationId xmlns:a16="http://schemas.microsoft.com/office/drawing/2014/main" id="{1C3A3285-501E-4D37-B75D-02D9EFE43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7088" y="1092200"/>
          <a:ext cx="3849628" cy="1552787"/>
        </a:xfrm>
        <a:prstGeom prst="rect">
          <a:avLst/>
        </a:prstGeom>
        <a:noFill/>
        <a:ln>
          <a:solidFill>
            <a:srgbClr val="00B0F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33866</xdr:colOff>
      <xdr:row>24</xdr:row>
      <xdr:rowOff>76009</xdr:rowOff>
    </xdr:from>
    <xdr:to>
      <xdr:col>7</xdr:col>
      <xdr:colOff>262467</xdr:colOff>
      <xdr:row>31</xdr:row>
      <xdr:rowOff>162560</xdr:rowOff>
    </xdr:to>
    <xdr:pic>
      <xdr:nvPicPr>
        <xdr:cNvPr id="4" name="Picture 3">
          <a:extLst>
            <a:ext uri="{FF2B5EF4-FFF2-40B4-BE49-F238E27FC236}">
              <a16:creationId xmlns:a16="http://schemas.microsoft.com/office/drawing/2014/main" id="{3A17B910-85E2-49CC-9D27-2CDC816B32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2486" y="4465129"/>
          <a:ext cx="2667001" cy="1366711"/>
        </a:xfrm>
        <a:prstGeom prst="rect">
          <a:avLst/>
        </a:prstGeom>
        <a:noFill/>
        <a:ln>
          <a:solidFill>
            <a:srgbClr val="00B0F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51955</xdr:colOff>
      <xdr:row>14</xdr:row>
      <xdr:rowOff>138545</xdr:rowOff>
    </xdr:from>
    <xdr:to>
      <xdr:col>10</xdr:col>
      <xdr:colOff>152400</xdr:colOff>
      <xdr:row>23</xdr:row>
      <xdr:rowOff>153483</xdr:rowOff>
    </xdr:to>
    <xdr:pic>
      <xdr:nvPicPr>
        <xdr:cNvPr id="5" name="Picture 4">
          <a:extLst>
            <a:ext uri="{FF2B5EF4-FFF2-40B4-BE49-F238E27FC236}">
              <a16:creationId xmlns:a16="http://schemas.microsoft.com/office/drawing/2014/main" id="{E1A57258-D65C-4C6F-9404-9FCD7A91787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51614" y="2684318"/>
          <a:ext cx="4343400" cy="1651506"/>
        </a:xfrm>
        <a:prstGeom prst="rect">
          <a:avLst/>
        </a:prstGeom>
        <a:noFill/>
        <a:ln>
          <a:solidFill>
            <a:srgbClr val="00B0F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6350</xdr:colOff>
      <xdr:row>17</xdr:row>
      <xdr:rowOff>17780</xdr:rowOff>
    </xdr:from>
    <xdr:to>
      <xdr:col>6</xdr:col>
      <xdr:colOff>736600</xdr:colOff>
      <xdr:row>22</xdr:row>
      <xdr:rowOff>40536</xdr:rowOff>
    </xdr:to>
    <mc:AlternateContent xmlns:mc="http://schemas.openxmlformats.org/markup-compatibility/2006" xmlns:a14="http://schemas.microsoft.com/office/drawing/2010/main">
      <mc:Choice Requires="a14">
        <xdr:sp macro="" textlink="">
          <xdr:nvSpPr>
            <xdr:cNvPr id="2" name="Rectangle 1">
              <a:extLst>
                <a:ext uri="{FF2B5EF4-FFF2-40B4-BE49-F238E27FC236}">
                  <a16:creationId xmlns:a16="http://schemas.microsoft.com/office/drawing/2014/main" id="{A4EED6E8-AAAB-45F8-99F5-70DC18D10BE7}"/>
                </a:ext>
              </a:extLst>
            </xdr:cNvPr>
            <xdr:cNvSpPr/>
          </xdr:nvSpPr>
          <xdr:spPr>
            <a:xfrm>
              <a:off x="6910070" y="5077460"/>
              <a:ext cx="3572510" cy="937156"/>
            </a:xfrm>
            <a:prstGeom prst="rect">
              <a:avLst/>
            </a:prstGeom>
            <a:solidFill>
              <a:srgbClr val="00B0F0"/>
            </a:solidFill>
            <a:ln>
              <a:solidFill>
                <a:srgbClr val="00B0F0"/>
              </a:solidFill>
            </a:ln>
          </xdr:spPr>
          <xdr:txBody>
            <a:bodyPr wrap="square">
              <a:spAutoFit/>
            </a:bodyPr>
            <a:lstStyle>
              <a:defPPr>
                <a:defRPr lang="en-US"/>
              </a:defPPr>
              <a:lvl1pPr algn="l" rtl="0" fontAlgn="base">
                <a:spcBef>
                  <a:spcPct val="0"/>
                </a:spcBef>
                <a:spcAft>
                  <a:spcPct val="0"/>
                </a:spcAft>
                <a:defRPr kern="1200">
                  <a:solidFill>
                    <a:srgbClr val="000000"/>
                  </a:solidFill>
                  <a:latin typeface="Arial" charset="0"/>
                  <a:ea typeface="ＭＳ Ｐゴシック" charset="0"/>
                  <a:cs typeface="ＭＳ Ｐゴシック" charset="0"/>
                </a:defRPr>
              </a:lvl1pPr>
              <a:lvl2pPr marL="457200" algn="l" rtl="0" fontAlgn="base">
                <a:spcBef>
                  <a:spcPct val="0"/>
                </a:spcBef>
                <a:spcAft>
                  <a:spcPct val="0"/>
                </a:spcAft>
                <a:defRPr kern="1200">
                  <a:solidFill>
                    <a:srgbClr val="000000"/>
                  </a:solidFill>
                  <a:latin typeface="Arial" charset="0"/>
                  <a:ea typeface="ＭＳ Ｐゴシック" charset="0"/>
                  <a:cs typeface="ＭＳ Ｐゴシック" charset="0"/>
                </a:defRPr>
              </a:lvl2pPr>
              <a:lvl3pPr marL="914400" algn="l" rtl="0" fontAlgn="base">
                <a:spcBef>
                  <a:spcPct val="0"/>
                </a:spcBef>
                <a:spcAft>
                  <a:spcPct val="0"/>
                </a:spcAft>
                <a:defRPr kern="1200">
                  <a:solidFill>
                    <a:srgbClr val="000000"/>
                  </a:solidFill>
                  <a:latin typeface="Arial" charset="0"/>
                  <a:ea typeface="ＭＳ Ｐゴシック" charset="0"/>
                  <a:cs typeface="ＭＳ Ｐゴシック" charset="0"/>
                </a:defRPr>
              </a:lvl3pPr>
              <a:lvl4pPr marL="1371600" algn="l" rtl="0" fontAlgn="base">
                <a:spcBef>
                  <a:spcPct val="0"/>
                </a:spcBef>
                <a:spcAft>
                  <a:spcPct val="0"/>
                </a:spcAft>
                <a:defRPr kern="1200">
                  <a:solidFill>
                    <a:srgbClr val="000000"/>
                  </a:solidFill>
                  <a:latin typeface="Arial" charset="0"/>
                  <a:ea typeface="ＭＳ Ｐゴシック" charset="0"/>
                  <a:cs typeface="ＭＳ Ｐゴシック" charset="0"/>
                </a:defRPr>
              </a:lvl4pPr>
              <a:lvl5pPr marL="1828800" algn="l" rtl="0" fontAlgn="base">
                <a:spcBef>
                  <a:spcPct val="0"/>
                </a:spcBef>
                <a:spcAft>
                  <a:spcPct val="0"/>
                </a:spcAft>
                <a:defRPr kern="1200">
                  <a:solidFill>
                    <a:srgbClr val="000000"/>
                  </a:solidFill>
                  <a:latin typeface="Arial" charset="0"/>
                  <a:ea typeface="ＭＳ Ｐゴシック" charset="0"/>
                  <a:cs typeface="ＭＳ Ｐゴシック" charset="0"/>
                </a:defRPr>
              </a:lvl5pPr>
              <a:lvl6pPr marL="2286000" algn="l" defTabSz="457200" rtl="0" eaLnBrk="1" latinLnBrk="0" hangingPunct="1">
                <a:defRPr kern="1200">
                  <a:solidFill>
                    <a:srgbClr val="000000"/>
                  </a:solidFill>
                  <a:latin typeface="Arial" charset="0"/>
                  <a:ea typeface="ＭＳ Ｐゴシック" charset="0"/>
                  <a:cs typeface="ＭＳ Ｐゴシック" charset="0"/>
                </a:defRPr>
              </a:lvl6pPr>
              <a:lvl7pPr marL="2743200" algn="l" defTabSz="457200" rtl="0" eaLnBrk="1" latinLnBrk="0" hangingPunct="1">
                <a:defRPr kern="1200">
                  <a:solidFill>
                    <a:srgbClr val="000000"/>
                  </a:solidFill>
                  <a:latin typeface="Arial" charset="0"/>
                  <a:ea typeface="ＭＳ Ｐゴシック" charset="0"/>
                  <a:cs typeface="ＭＳ Ｐゴシック" charset="0"/>
                </a:defRPr>
              </a:lvl7pPr>
              <a:lvl8pPr marL="3200400" algn="l" defTabSz="457200" rtl="0" eaLnBrk="1" latinLnBrk="0" hangingPunct="1">
                <a:defRPr kern="1200">
                  <a:solidFill>
                    <a:srgbClr val="000000"/>
                  </a:solidFill>
                  <a:latin typeface="Arial" charset="0"/>
                  <a:ea typeface="ＭＳ Ｐゴシック" charset="0"/>
                  <a:cs typeface="ＭＳ Ｐゴシック" charset="0"/>
                </a:defRPr>
              </a:lvl8pPr>
              <a:lvl9pPr marL="3657600" algn="l" defTabSz="457200" rtl="0" eaLnBrk="1" latinLnBrk="0" hangingPunct="1">
                <a:defRPr kern="1200">
                  <a:solidFill>
                    <a:srgbClr val="000000"/>
                  </a:solidFill>
                  <a:latin typeface="Arial" charset="0"/>
                  <a:ea typeface="ＭＳ Ｐゴシック" charset="0"/>
                  <a:cs typeface="ＭＳ Ｐゴシック" charset="0"/>
                </a:defRPr>
              </a:lvl9pPr>
            </a:lstStyle>
            <a:p>
              <a:pPr/>
              <a14:m>
                <m:oMathPara xmlns:m="http://schemas.openxmlformats.org/officeDocument/2006/math">
                  <m:oMathParaPr>
                    <m:jc m:val="centerGroup"/>
                  </m:oMathParaPr>
                  <m:oMath xmlns:m="http://schemas.openxmlformats.org/officeDocument/2006/math">
                    <m:sSub>
                      <m:sSubPr>
                        <m:ctrlPr>
                          <a:rPr lang="en-US" sz="2000" i="1">
                            <a:latin typeface="Cambria Math" panose="02040503050406030204" pitchFamily="18" charset="0"/>
                          </a:rPr>
                        </m:ctrlPr>
                      </m:sSubPr>
                      <m:e>
                        <m:r>
                          <a:rPr lang="en-US" sz="2000" i="1">
                            <a:latin typeface="Cambria Math" panose="02040503050406030204" pitchFamily="18" charset="0"/>
                          </a:rPr>
                          <m:t>𝑅</m:t>
                        </m:r>
                      </m:e>
                      <m:sub>
                        <m:r>
                          <a:rPr lang="en-US" sz="2000" i="1">
                            <a:latin typeface="Cambria Math" panose="02040503050406030204" pitchFamily="18" charset="0"/>
                          </a:rPr>
                          <m:t>𝑟</m:t>
                        </m:r>
                      </m:sub>
                    </m:sSub>
                    <m:r>
                      <a:rPr lang="en-US" sz="2000" i="0">
                        <a:latin typeface="Cambria Math" panose="02040503050406030204" pitchFamily="18" charset="0"/>
                      </a:rPr>
                      <m:t>=</m:t>
                    </m:r>
                    <m:d>
                      <m:dPr>
                        <m:begChr m:val="⌊"/>
                        <m:endChr m:val="⌋"/>
                        <m:ctrlPr>
                          <a:rPr lang="en-US" sz="2000" i="1">
                            <a:latin typeface="Cambria Math" panose="02040503050406030204" pitchFamily="18" charset="0"/>
                          </a:rPr>
                        </m:ctrlPr>
                      </m:dPr>
                      <m:e>
                        <m:f>
                          <m:fPr>
                            <m:ctrlPr>
                              <a:rPr lang="en-US" sz="2000" i="1">
                                <a:latin typeface="Cambria Math" panose="02040503050406030204" pitchFamily="18" charset="0"/>
                              </a:rPr>
                            </m:ctrlPr>
                          </m:fPr>
                          <m:num>
                            <m:r>
                              <a:rPr lang="en-US" sz="2000" i="0">
                                <a:latin typeface="Cambria Math" panose="02040503050406030204" pitchFamily="18" charset="0"/>
                              </a:rPr>
                              <m:t>1+</m:t>
                            </m:r>
                            <m:sSub>
                              <m:sSubPr>
                                <m:ctrlPr>
                                  <a:rPr lang="en-US" sz="2000" i="1">
                                    <a:latin typeface="Cambria Math" panose="02040503050406030204" pitchFamily="18" charset="0"/>
                                  </a:rPr>
                                </m:ctrlPr>
                              </m:sSubPr>
                              <m:e>
                                <m:r>
                                  <a:rPr lang="en-US" sz="2000" i="1">
                                    <a:latin typeface="Cambria Math" panose="02040503050406030204" pitchFamily="18" charset="0"/>
                                  </a:rPr>
                                  <m:t>𝑅</m:t>
                                </m:r>
                              </m:e>
                              <m:sub>
                                <m:r>
                                  <a:rPr lang="en-US" sz="2000" i="1">
                                    <a:latin typeface="Cambria Math" panose="02040503050406030204" pitchFamily="18" charset="0"/>
                                  </a:rPr>
                                  <m:t>𝑛</m:t>
                                </m:r>
                              </m:sub>
                            </m:sSub>
                          </m:num>
                          <m:den>
                            <m:r>
                              <a:rPr lang="en-US" sz="2000" i="0">
                                <a:latin typeface="Cambria Math" panose="02040503050406030204" pitchFamily="18" charset="0"/>
                              </a:rPr>
                              <m:t>1+</m:t>
                            </m:r>
                            <m:r>
                              <a:rPr lang="en-US" sz="2000" i="1">
                                <a:latin typeface="Cambria Math" panose="02040503050406030204" pitchFamily="18" charset="0"/>
                              </a:rPr>
                              <m:t>𝑖</m:t>
                            </m:r>
                          </m:den>
                        </m:f>
                        <m:r>
                          <a:rPr lang="en-US" sz="2000" i="0">
                            <a:latin typeface="Cambria Math" panose="02040503050406030204" pitchFamily="18" charset="0"/>
                          </a:rPr>
                          <m:t>−1</m:t>
                        </m:r>
                      </m:e>
                    </m:d>
                    <m:r>
                      <a:rPr lang="en-US" sz="2000" i="0">
                        <a:latin typeface="Cambria Math" panose="02040503050406030204" pitchFamily="18" charset="0"/>
                      </a:rPr>
                      <m:t>×100</m:t>
                    </m:r>
                  </m:oMath>
                </m:oMathPara>
              </a14:m>
              <a:endParaRPr lang="en-US" sz="2000"/>
            </a:p>
          </xdr:txBody>
        </xdr:sp>
      </mc:Choice>
      <mc:Fallback xmlns="">
        <xdr:sp macro="" textlink="">
          <xdr:nvSpPr>
            <xdr:cNvPr id="2" name="Rectangle 1">
              <a:extLst>
                <a:ext uri="{FF2B5EF4-FFF2-40B4-BE49-F238E27FC236}">
                  <a16:creationId xmlns:a16="http://schemas.microsoft.com/office/drawing/2014/main" id="{A4EED6E8-AAAB-45F8-99F5-70DC18D10BE7}"/>
                </a:ext>
              </a:extLst>
            </xdr:cNvPr>
            <xdr:cNvSpPr/>
          </xdr:nvSpPr>
          <xdr:spPr>
            <a:xfrm>
              <a:off x="6910070" y="5077460"/>
              <a:ext cx="3572510" cy="937156"/>
            </a:xfrm>
            <a:prstGeom prst="rect">
              <a:avLst/>
            </a:prstGeom>
            <a:solidFill>
              <a:srgbClr val="00B0F0"/>
            </a:solidFill>
            <a:ln>
              <a:solidFill>
                <a:srgbClr val="00B0F0"/>
              </a:solidFill>
            </a:ln>
          </xdr:spPr>
          <xdr:txBody>
            <a:bodyPr wrap="square">
              <a:spAutoFit/>
            </a:bodyPr>
            <a:lstStyle>
              <a:defPPr>
                <a:defRPr lang="en-US"/>
              </a:defPPr>
              <a:lvl1pPr algn="l" rtl="0" fontAlgn="base">
                <a:spcBef>
                  <a:spcPct val="0"/>
                </a:spcBef>
                <a:spcAft>
                  <a:spcPct val="0"/>
                </a:spcAft>
                <a:defRPr kern="1200">
                  <a:solidFill>
                    <a:srgbClr val="000000"/>
                  </a:solidFill>
                  <a:latin typeface="Arial" charset="0"/>
                  <a:ea typeface="ＭＳ Ｐゴシック" charset="0"/>
                  <a:cs typeface="ＭＳ Ｐゴシック" charset="0"/>
                </a:defRPr>
              </a:lvl1pPr>
              <a:lvl2pPr marL="457200" algn="l" rtl="0" fontAlgn="base">
                <a:spcBef>
                  <a:spcPct val="0"/>
                </a:spcBef>
                <a:spcAft>
                  <a:spcPct val="0"/>
                </a:spcAft>
                <a:defRPr kern="1200">
                  <a:solidFill>
                    <a:srgbClr val="000000"/>
                  </a:solidFill>
                  <a:latin typeface="Arial" charset="0"/>
                  <a:ea typeface="ＭＳ Ｐゴシック" charset="0"/>
                  <a:cs typeface="ＭＳ Ｐゴシック" charset="0"/>
                </a:defRPr>
              </a:lvl2pPr>
              <a:lvl3pPr marL="914400" algn="l" rtl="0" fontAlgn="base">
                <a:spcBef>
                  <a:spcPct val="0"/>
                </a:spcBef>
                <a:spcAft>
                  <a:spcPct val="0"/>
                </a:spcAft>
                <a:defRPr kern="1200">
                  <a:solidFill>
                    <a:srgbClr val="000000"/>
                  </a:solidFill>
                  <a:latin typeface="Arial" charset="0"/>
                  <a:ea typeface="ＭＳ Ｐゴシック" charset="0"/>
                  <a:cs typeface="ＭＳ Ｐゴシック" charset="0"/>
                </a:defRPr>
              </a:lvl3pPr>
              <a:lvl4pPr marL="1371600" algn="l" rtl="0" fontAlgn="base">
                <a:spcBef>
                  <a:spcPct val="0"/>
                </a:spcBef>
                <a:spcAft>
                  <a:spcPct val="0"/>
                </a:spcAft>
                <a:defRPr kern="1200">
                  <a:solidFill>
                    <a:srgbClr val="000000"/>
                  </a:solidFill>
                  <a:latin typeface="Arial" charset="0"/>
                  <a:ea typeface="ＭＳ Ｐゴシック" charset="0"/>
                  <a:cs typeface="ＭＳ Ｐゴシック" charset="0"/>
                </a:defRPr>
              </a:lvl4pPr>
              <a:lvl5pPr marL="1828800" algn="l" rtl="0" fontAlgn="base">
                <a:spcBef>
                  <a:spcPct val="0"/>
                </a:spcBef>
                <a:spcAft>
                  <a:spcPct val="0"/>
                </a:spcAft>
                <a:defRPr kern="1200">
                  <a:solidFill>
                    <a:srgbClr val="000000"/>
                  </a:solidFill>
                  <a:latin typeface="Arial" charset="0"/>
                  <a:ea typeface="ＭＳ Ｐゴシック" charset="0"/>
                  <a:cs typeface="ＭＳ Ｐゴシック" charset="0"/>
                </a:defRPr>
              </a:lvl5pPr>
              <a:lvl6pPr marL="2286000" algn="l" defTabSz="457200" rtl="0" eaLnBrk="1" latinLnBrk="0" hangingPunct="1">
                <a:defRPr kern="1200">
                  <a:solidFill>
                    <a:srgbClr val="000000"/>
                  </a:solidFill>
                  <a:latin typeface="Arial" charset="0"/>
                  <a:ea typeface="ＭＳ Ｐゴシック" charset="0"/>
                  <a:cs typeface="ＭＳ Ｐゴシック" charset="0"/>
                </a:defRPr>
              </a:lvl6pPr>
              <a:lvl7pPr marL="2743200" algn="l" defTabSz="457200" rtl="0" eaLnBrk="1" latinLnBrk="0" hangingPunct="1">
                <a:defRPr kern="1200">
                  <a:solidFill>
                    <a:srgbClr val="000000"/>
                  </a:solidFill>
                  <a:latin typeface="Arial" charset="0"/>
                  <a:ea typeface="ＭＳ Ｐゴシック" charset="0"/>
                  <a:cs typeface="ＭＳ Ｐゴシック" charset="0"/>
                </a:defRPr>
              </a:lvl7pPr>
              <a:lvl8pPr marL="3200400" algn="l" defTabSz="457200" rtl="0" eaLnBrk="1" latinLnBrk="0" hangingPunct="1">
                <a:defRPr kern="1200">
                  <a:solidFill>
                    <a:srgbClr val="000000"/>
                  </a:solidFill>
                  <a:latin typeface="Arial" charset="0"/>
                  <a:ea typeface="ＭＳ Ｐゴシック" charset="0"/>
                  <a:cs typeface="ＭＳ Ｐゴシック" charset="0"/>
                </a:defRPr>
              </a:lvl8pPr>
              <a:lvl9pPr marL="3657600" algn="l" defTabSz="457200" rtl="0" eaLnBrk="1" latinLnBrk="0" hangingPunct="1">
                <a:defRPr kern="1200">
                  <a:solidFill>
                    <a:srgbClr val="000000"/>
                  </a:solidFill>
                  <a:latin typeface="Arial" charset="0"/>
                  <a:ea typeface="ＭＳ Ｐゴシック" charset="0"/>
                  <a:cs typeface="ＭＳ Ｐゴシック" charset="0"/>
                </a:defRPr>
              </a:lvl9pPr>
            </a:lstStyle>
            <a:p>
              <a:pPr/>
              <a:r>
                <a:rPr lang="en-US" sz="2000" i="0">
                  <a:latin typeface="Cambria Math" panose="02040503050406030204" pitchFamily="18" charset="0"/>
                </a:rPr>
                <a:t>𝑅_𝑟=⌊(1+𝑅_𝑛)/(1+𝑖)−1⌋×100</a:t>
              </a:r>
              <a:endParaRPr lang="en-US" sz="2000"/>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70971-918C-468D-BBF0-B8F857CA2729}">
  <dimension ref="A1:C50"/>
  <sheetViews>
    <sheetView tabSelected="1" zoomScale="88" zoomScaleNormal="88" workbookViewId="0">
      <selection activeCell="B50" sqref="B50"/>
    </sheetView>
  </sheetViews>
  <sheetFormatPr defaultRowHeight="14.4" x14ac:dyDescent="0.3"/>
  <cols>
    <col min="1" max="1" width="33.109375" customWidth="1"/>
    <col min="2" max="2" width="15" bestFit="1" customWidth="1"/>
    <col min="3" max="3" width="13.109375" bestFit="1" customWidth="1"/>
  </cols>
  <sheetData>
    <row r="1" spans="1:3" x14ac:dyDescent="0.3">
      <c r="A1" s="1" t="s">
        <v>0</v>
      </c>
      <c r="B1" s="2">
        <v>45000</v>
      </c>
    </row>
    <row r="2" spans="1:3" x14ac:dyDescent="0.3">
      <c r="A2" s="1" t="s">
        <v>1</v>
      </c>
      <c r="B2" s="3">
        <v>18</v>
      </c>
    </row>
    <row r="3" spans="1:3" x14ac:dyDescent="0.3">
      <c r="A3" s="1" t="s">
        <v>2</v>
      </c>
      <c r="B3" s="3">
        <v>20</v>
      </c>
    </row>
    <row r="4" spans="1:3" x14ac:dyDescent="0.3">
      <c r="A4" s="4" t="s">
        <v>3</v>
      </c>
      <c r="B4" s="5">
        <v>0.06</v>
      </c>
    </row>
    <row r="5" spans="1:3" x14ac:dyDescent="0.3">
      <c r="A5" s="4" t="s">
        <v>4</v>
      </c>
      <c r="B5" s="6">
        <v>2.5000000000000001E-2</v>
      </c>
    </row>
    <row r="6" spans="1:3" x14ac:dyDescent="0.3">
      <c r="A6" s="7" t="s">
        <v>5</v>
      </c>
      <c r="B6" s="8">
        <f>(1+B4)/(1+B5)-1</f>
        <v>3.4146341463414887E-2</v>
      </c>
    </row>
    <row r="7" spans="1:3" x14ac:dyDescent="0.3">
      <c r="A7" s="9" t="s">
        <v>6</v>
      </c>
      <c r="B7" s="10">
        <v>0</v>
      </c>
      <c r="C7" s="11" t="s">
        <v>7</v>
      </c>
    </row>
    <row r="8" spans="1:3" x14ac:dyDescent="0.3">
      <c r="A8" s="12" t="s">
        <v>8</v>
      </c>
      <c r="B8" s="13">
        <f>B2</f>
        <v>18</v>
      </c>
      <c r="C8" s="14"/>
    </row>
    <row r="9" spans="1:3" x14ac:dyDescent="0.3">
      <c r="A9" s="9" t="s">
        <v>9</v>
      </c>
      <c r="B9" s="10">
        <v>1</v>
      </c>
      <c r="C9" s="14"/>
    </row>
    <row r="10" spans="1:3" x14ac:dyDescent="0.3">
      <c r="A10" s="9" t="s">
        <v>10</v>
      </c>
      <c r="B10" s="15">
        <f>B8*B9</f>
        <v>18</v>
      </c>
      <c r="C10" s="14"/>
    </row>
    <row r="11" spans="1:3" x14ac:dyDescent="0.3">
      <c r="A11" s="16" t="s">
        <v>11</v>
      </c>
      <c r="B11" s="17">
        <f>B5</f>
        <v>2.5000000000000001E-2</v>
      </c>
      <c r="C11" s="18" t="s">
        <v>12</v>
      </c>
    </row>
    <row r="12" spans="1:3" x14ac:dyDescent="0.3">
      <c r="A12" s="16" t="s">
        <v>13</v>
      </c>
      <c r="B12" s="19">
        <f>-B1</f>
        <v>-45000</v>
      </c>
      <c r="C12" s="14"/>
    </row>
    <row r="13" spans="1:3" x14ac:dyDescent="0.3">
      <c r="A13" s="16" t="s">
        <v>14</v>
      </c>
      <c r="B13" s="20">
        <v>0</v>
      </c>
      <c r="C13" s="14"/>
    </row>
    <row r="14" spans="1:3" x14ac:dyDescent="0.3">
      <c r="A14" s="21" t="s">
        <v>15</v>
      </c>
      <c r="B14" s="22">
        <f>FV(B11/B9,B10,B13,B12,B7)</f>
        <v>70184.642296792677</v>
      </c>
      <c r="C14" s="14"/>
    </row>
    <row r="15" spans="1:3" x14ac:dyDescent="0.3">
      <c r="A15" s="14"/>
      <c r="B15" s="14"/>
      <c r="C15" s="14"/>
    </row>
    <row r="16" spans="1:3" x14ac:dyDescent="0.3">
      <c r="A16" s="12" t="s">
        <v>16</v>
      </c>
      <c r="B16" s="10">
        <v>1</v>
      </c>
      <c r="C16" s="11" t="s">
        <v>17</v>
      </c>
    </row>
    <row r="17" spans="1:3" x14ac:dyDescent="0.3">
      <c r="A17" s="12" t="s">
        <v>8</v>
      </c>
      <c r="B17" s="13">
        <f>B3</f>
        <v>20</v>
      </c>
      <c r="C17" s="14"/>
    </row>
    <row r="18" spans="1:3" x14ac:dyDescent="0.3">
      <c r="A18" s="9" t="s">
        <v>9</v>
      </c>
      <c r="B18" s="10">
        <v>1</v>
      </c>
      <c r="C18" s="14"/>
    </row>
    <row r="19" spans="1:3" x14ac:dyDescent="0.3">
      <c r="A19" s="9" t="s">
        <v>10</v>
      </c>
      <c r="B19" s="15">
        <f>B17*B18</f>
        <v>20</v>
      </c>
      <c r="C19" s="14"/>
    </row>
    <row r="20" spans="1:3" x14ac:dyDescent="0.3">
      <c r="A20" s="16" t="s">
        <v>11</v>
      </c>
      <c r="B20" s="23">
        <f>B6</f>
        <v>3.4146341463414887E-2</v>
      </c>
      <c r="C20" s="18" t="s">
        <v>18</v>
      </c>
    </row>
    <row r="21" spans="1:3" x14ac:dyDescent="0.3">
      <c r="A21" s="16" t="s">
        <v>14</v>
      </c>
      <c r="B21" s="24">
        <f>B14</f>
        <v>70184.642296792677</v>
      </c>
      <c r="C21" s="14"/>
    </row>
    <row r="22" spans="1:3" x14ac:dyDescent="0.3">
      <c r="A22" s="16" t="s">
        <v>19</v>
      </c>
      <c r="B22" s="20">
        <v>0</v>
      </c>
      <c r="C22" s="14"/>
    </row>
    <row r="23" spans="1:3" x14ac:dyDescent="0.3">
      <c r="A23" s="21" t="s">
        <v>20</v>
      </c>
      <c r="B23" s="22">
        <f>PV(B20/B18,B19,B21,B22,B16)</f>
        <v>-1039566.79485203</v>
      </c>
      <c r="C23" s="14"/>
    </row>
    <row r="24" spans="1:3" x14ac:dyDescent="0.3">
      <c r="A24" s="14"/>
      <c r="B24" s="14"/>
      <c r="C24" s="14"/>
    </row>
    <row r="25" spans="1:3" x14ac:dyDescent="0.3">
      <c r="A25" s="12" t="s">
        <v>6</v>
      </c>
      <c r="B25" s="10">
        <v>0</v>
      </c>
      <c r="C25" s="11" t="s">
        <v>7</v>
      </c>
    </row>
    <row r="26" spans="1:3" x14ac:dyDescent="0.3">
      <c r="A26" s="12" t="s">
        <v>8</v>
      </c>
      <c r="B26" s="13">
        <f>B2</f>
        <v>18</v>
      </c>
      <c r="C26" s="14"/>
    </row>
    <row r="27" spans="1:3" x14ac:dyDescent="0.3">
      <c r="A27" s="9" t="s">
        <v>9</v>
      </c>
      <c r="B27" s="10">
        <v>1</v>
      </c>
      <c r="C27" s="14"/>
    </row>
    <row r="28" spans="1:3" x14ac:dyDescent="0.3">
      <c r="A28" s="9" t="s">
        <v>10</v>
      </c>
      <c r="B28" s="15">
        <f>B26*B27</f>
        <v>18</v>
      </c>
      <c r="C28" s="14"/>
    </row>
    <row r="29" spans="1:3" x14ac:dyDescent="0.3">
      <c r="A29" s="16" t="s">
        <v>11</v>
      </c>
      <c r="B29" s="25">
        <f>B4</f>
        <v>0.06</v>
      </c>
      <c r="C29" s="18" t="s">
        <v>21</v>
      </c>
    </row>
    <row r="30" spans="1:3" x14ac:dyDescent="0.3">
      <c r="A30" s="16" t="s">
        <v>14</v>
      </c>
      <c r="B30" s="26">
        <v>0</v>
      </c>
      <c r="C30" s="14"/>
    </row>
    <row r="31" spans="1:3" x14ac:dyDescent="0.3">
      <c r="A31" s="16" t="s">
        <v>19</v>
      </c>
      <c r="B31" s="27">
        <f>B23</f>
        <v>-1039566.79485203</v>
      </c>
      <c r="C31" s="14"/>
    </row>
    <row r="32" spans="1:3" x14ac:dyDescent="0.3">
      <c r="A32" s="21" t="s">
        <v>20</v>
      </c>
      <c r="B32" s="22">
        <f>PV(B29/B27,B28,B30,B31,B25)</f>
        <v>364205.772040496</v>
      </c>
      <c r="C32" s="14"/>
    </row>
    <row r="33" spans="1:3" x14ac:dyDescent="0.3">
      <c r="A33" s="16"/>
      <c r="B33" s="28"/>
      <c r="C33" s="14"/>
    </row>
    <row r="34" spans="1:3" x14ac:dyDescent="0.3">
      <c r="A34" s="12" t="s">
        <v>6</v>
      </c>
      <c r="B34" s="10">
        <v>0</v>
      </c>
      <c r="C34" s="11" t="s">
        <v>7</v>
      </c>
    </row>
    <row r="35" spans="1:3" x14ac:dyDescent="0.3">
      <c r="A35" s="12" t="s">
        <v>8</v>
      </c>
      <c r="B35" s="15">
        <f>B8</f>
        <v>18</v>
      </c>
      <c r="C35" s="14"/>
    </row>
    <row r="36" spans="1:3" x14ac:dyDescent="0.3">
      <c r="A36" s="9" t="s">
        <v>9</v>
      </c>
      <c r="B36" s="10">
        <v>1</v>
      </c>
      <c r="C36" s="14"/>
    </row>
    <row r="37" spans="1:3" x14ac:dyDescent="0.3">
      <c r="A37" s="9" t="s">
        <v>10</v>
      </c>
      <c r="B37" s="15">
        <f>B35*B36</f>
        <v>18</v>
      </c>
      <c r="C37" s="14"/>
    </row>
    <row r="38" spans="1:3" x14ac:dyDescent="0.3">
      <c r="A38" s="16" t="s">
        <v>11</v>
      </c>
      <c r="B38" s="25">
        <f>B4</f>
        <v>0.06</v>
      </c>
      <c r="C38" s="18" t="s">
        <v>21</v>
      </c>
    </row>
    <row r="39" spans="1:3" x14ac:dyDescent="0.3">
      <c r="A39" s="16" t="s">
        <v>13</v>
      </c>
      <c r="B39" s="26">
        <v>0</v>
      </c>
      <c r="C39" s="14"/>
    </row>
    <row r="40" spans="1:3" x14ac:dyDescent="0.3">
      <c r="A40" s="16" t="s">
        <v>19</v>
      </c>
      <c r="B40" s="27">
        <f>-B23</f>
        <v>1039566.79485203</v>
      </c>
      <c r="C40" s="14"/>
    </row>
    <row r="41" spans="1:3" x14ac:dyDescent="0.3">
      <c r="A41" s="16" t="s">
        <v>22</v>
      </c>
      <c r="B41" s="28">
        <f>PMT(B38/B36,B37,B39,B40,B34)</f>
        <v>-33636.785155047772</v>
      </c>
      <c r="C41" s="14" t="s">
        <v>23</v>
      </c>
    </row>
    <row r="43" spans="1:3" x14ac:dyDescent="0.3">
      <c r="A43" s="12" t="s">
        <v>6</v>
      </c>
      <c r="B43" s="10">
        <v>0</v>
      </c>
      <c r="C43" s="11" t="s">
        <v>7</v>
      </c>
    </row>
    <row r="44" spans="1:3" x14ac:dyDescent="0.3">
      <c r="A44" s="12" t="s">
        <v>8</v>
      </c>
      <c r="B44" s="15">
        <f>B35</f>
        <v>18</v>
      </c>
      <c r="C44" s="14"/>
    </row>
    <row r="45" spans="1:3" x14ac:dyDescent="0.3">
      <c r="A45" s="9" t="s">
        <v>9</v>
      </c>
      <c r="B45" s="10">
        <v>12</v>
      </c>
      <c r="C45" s="14"/>
    </row>
    <row r="46" spans="1:3" x14ac:dyDescent="0.3">
      <c r="A46" s="9" t="s">
        <v>10</v>
      </c>
      <c r="B46" s="15">
        <f>B44*B45</f>
        <v>216</v>
      </c>
      <c r="C46" s="14"/>
    </row>
    <row r="47" spans="1:3" x14ac:dyDescent="0.3">
      <c r="A47" s="16" t="s">
        <v>11</v>
      </c>
      <c r="B47" s="25">
        <f>B38</f>
        <v>0.06</v>
      </c>
      <c r="C47" s="18" t="s">
        <v>21</v>
      </c>
    </row>
    <row r="48" spans="1:3" x14ac:dyDescent="0.3">
      <c r="A48" s="16" t="s">
        <v>13</v>
      </c>
      <c r="B48" s="26">
        <v>0</v>
      </c>
      <c r="C48" s="14"/>
    </row>
    <row r="49" spans="1:3" x14ac:dyDescent="0.3">
      <c r="A49" s="16" t="s">
        <v>19</v>
      </c>
      <c r="B49" s="27">
        <f>B23</f>
        <v>-1039566.79485203</v>
      </c>
      <c r="C49" s="14"/>
    </row>
    <row r="50" spans="1:3" x14ac:dyDescent="0.3">
      <c r="A50" s="16" t="s">
        <v>22</v>
      </c>
      <c r="B50" s="28">
        <f>PMT(B47/B45,B46,B48,B49,B43)</f>
        <v>2683.7697735863308</v>
      </c>
      <c r="C50" s="14" t="s">
        <v>24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1B683-EC15-4375-8922-4AF6298C3BAA}">
  <dimension ref="A1:BL117"/>
  <sheetViews>
    <sheetView zoomScale="70" zoomScaleNormal="70" workbookViewId="0">
      <selection activeCell="B13" sqref="B13"/>
    </sheetView>
  </sheetViews>
  <sheetFormatPr defaultRowHeight="14.4" x14ac:dyDescent="0.3"/>
  <cols>
    <col min="1" max="1" width="73" customWidth="1"/>
    <col min="2" max="2" width="15.33203125" bestFit="1" customWidth="1"/>
    <col min="3" max="3" width="12.33203125" bestFit="1" customWidth="1"/>
    <col min="4" max="4" width="16.77734375" customWidth="1"/>
    <col min="5" max="21" width="12.33203125" bestFit="1" customWidth="1"/>
    <col min="22" max="23" width="12.6640625" customWidth="1"/>
    <col min="24" max="25" width="13.109375" customWidth="1"/>
    <col min="26" max="26" width="13.44140625" customWidth="1"/>
    <col min="27" max="28" width="13.109375" customWidth="1"/>
    <col min="29" max="30" width="13.44140625" customWidth="1"/>
    <col min="31" max="31" width="13.109375" customWidth="1"/>
  </cols>
  <sheetData>
    <row r="1" spans="1:64" x14ac:dyDescent="0.3">
      <c r="A1" s="30" t="s">
        <v>26</v>
      </c>
    </row>
    <row r="2" spans="1:64" x14ac:dyDescent="0.3">
      <c r="A2" s="9" t="s">
        <v>6</v>
      </c>
      <c r="B2" s="31">
        <v>0</v>
      </c>
    </row>
    <row r="3" spans="1:64" x14ac:dyDescent="0.3">
      <c r="A3" s="12" t="s">
        <v>8</v>
      </c>
      <c r="B3" s="31">
        <v>18</v>
      </c>
    </row>
    <row r="4" spans="1:64" x14ac:dyDescent="0.3">
      <c r="A4" s="9" t="s">
        <v>9</v>
      </c>
      <c r="B4" s="10">
        <v>1</v>
      </c>
    </row>
    <row r="5" spans="1:64" x14ac:dyDescent="0.3">
      <c r="A5" s="9" t="s">
        <v>10</v>
      </c>
      <c r="B5" s="15">
        <f>B3*B4</f>
        <v>18</v>
      </c>
    </row>
    <row r="6" spans="1:64" x14ac:dyDescent="0.3">
      <c r="A6" s="16" t="s">
        <v>11</v>
      </c>
      <c r="B6" s="17">
        <v>2.5000000000000001E-2</v>
      </c>
    </row>
    <row r="7" spans="1:64" x14ac:dyDescent="0.3">
      <c r="A7" s="16" t="s">
        <v>13</v>
      </c>
      <c r="B7" s="19">
        <v>-45000</v>
      </c>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row>
    <row r="8" spans="1:64" x14ac:dyDescent="0.3">
      <c r="A8" s="16" t="s">
        <v>14</v>
      </c>
      <c r="B8" s="10">
        <v>0</v>
      </c>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row>
    <row r="9" spans="1:64" x14ac:dyDescent="0.3">
      <c r="A9" s="16" t="s">
        <v>15</v>
      </c>
      <c r="B9" s="28">
        <f>FV(B6/B4,B5,B8,B7,B2)</f>
        <v>70184.642296792677</v>
      </c>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row>
    <row r="10" spans="1:64" ht="15" thickBot="1" x14ac:dyDescent="0.3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x14ac:dyDescent="0.3">
      <c r="A11" s="32" t="s">
        <v>27</v>
      </c>
      <c r="B11" s="33">
        <v>1</v>
      </c>
      <c r="C11" s="33">
        <f>B11+1</f>
        <v>2</v>
      </c>
      <c r="D11" s="33">
        <f t="shared" ref="D11:AE11" si="0">C11+1</f>
        <v>3</v>
      </c>
      <c r="E11" s="33">
        <f t="shared" si="0"/>
        <v>4</v>
      </c>
      <c r="F11" s="33">
        <f t="shared" si="0"/>
        <v>5</v>
      </c>
      <c r="G11" s="33">
        <f t="shared" si="0"/>
        <v>6</v>
      </c>
      <c r="H11" s="33">
        <f t="shared" si="0"/>
        <v>7</v>
      </c>
      <c r="I11" s="33">
        <f t="shared" si="0"/>
        <v>8</v>
      </c>
      <c r="J11" s="33">
        <f t="shared" si="0"/>
        <v>9</v>
      </c>
      <c r="K11" s="33">
        <f t="shared" si="0"/>
        <v>10</v>
      </c>
      <c r="L11" s="33">
        <f t="shared" si="0"/>
        <v>11</v>
      </c>
      <c r="M11" s="33">
        <f t="shared" si="0"/>
        <v>12</v>
      </c>
      <c r="N11" s="33">
        <f t="shared" si="0"/>
        <v>13</v>
      </c>
      <c r="O11" s="33">
        <f t="shared" si="0"/>
        <v>14</v>
      </c>
      <c r="P11" s="33">
        <f t="shared" si="0"/>
        <v>15</v>
      </c>
      <c r="Q11" s="33">
        <f t="shared" si="0"/>
        <v>16</v>
      </c>
      <c r="R11" s="33">
        <f t="shared" si="0"/>
        <v>17</v>
      </c>
      <c r="S11" s="33">
        <f t="shared" si="0"/>
        <v>18</v>
      </c>
      <c r="T11" s="33">
        <f t="shared" si="0"/>
        <v>19</v>
      </c>
      <c r="U11" s="33">
        <f t="shared" si="0"/>
        <v>20</v>
      </c>
      <c r="V11" s="96"/>
      <c r="W11" s="96"/>
      <c r="X11" s="96"/>
      <c r="Y11" s="96"/>
      <c r="Z11" s="96"/>
      <c r="AA11" s="96"/>
      <c r="AB11" s="96"/>
      <c r="AC11" s="96"/>
      <c r="AD11" s="96"/>
      <c r="AE11" s="96"/>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x14ac:dyDescent="0.3">
      <c r="A12" s="4" t="s">
        <v>28</v>
      </c>
      <c r="B12" s="35">
        <f>-B28</f>
        <v>1039566.79485203</v>
      </c>
      <c r="C12" s="36">
        <f>B16</f>
        <v>1027545.0817085515</v>
      </c>
      <c r="D12" s="36">
        <f t="shared" ref="D12:AE12" si="1">C16</f>
        <v>1012942.1727555994</v>
      </c>
      <c r="E12" s="36">
        <f t="shared" si="1"/>
        <v>995556.69891908346</v>
      </c>
      <c r="F12" s="36">
        <f t="shared" si="1"/>
        <v>975174.04654733033</v>
      </c>
      <c r="G12" s="36">
        <f t="shared" si="1"/>
        <v>951565.53367559949</v>
      </c>
      <c r="H12" s="36">
        <f t="shared" si="1"/>
        <v>924487.53613995051</v>
      </c>
      <c r="I12" s="36">
        <f t="shared" si="1"/>
        <v>893680.56051325798</v>
      </c>
      <c r="J12" s="36">
        <f t="shared" si="1"/>
        <v>858868.26065408671</v>
      </c>
      <c r="K12" s="36">
        <f t="shared" si="1"/>
        <v>819756.39446611609</v>
      </c>
      <c r="L12" s="36">
        <f t="shared" si="1"/>
        <v>776031.7172611868</v>
      </c>
      <c r="M12" s="36">
        <f t="shared" si="1"/>
        <v>727360.80790213938</v>
      </c>
      <c r="N12" s="36">
        <f t="shared" si="1"/>
        <v>673388.82367168122</v>
      </c>
      <c r="O12" s="36">
        <f t="shared" si="1"/>
        <v>613738.17956978083</v>
      </c>
      <c r="P12" s="36">
        <f t="shared" si="1"/>
        <v>548007.14748371136</v>
      </c>
      <c r="Q12" s="36">
        <f t="shared" si="1"/>
        <v>475768.37040097138</v>
      </c>
      <c r="R12" s="36">
        <f t="shared" si="1"/>
        <v>396567.28654497291</v>
      </c>
      <c r="S12" s="36">
        <f t="shared" si="1"/>
        <v>309920.45800561312</v>
      </c>
      <c r="T12" s="36">
        <f t="shared" si="1"/>
        <v>215313.79811059029</v>
      </c>
      <c r="U12" s="36">
        <f t="shared" si="1"/>
        <v>112200.69143748211</v>
      </c>
      <c r="V12" s="97"/>
      <c r="W12" s="97"/>
      <c r="X12" s="97"/>
      <c r="Y12" s="97"/>
      <c r="Z12" s="97"/>
      <c r="AA12" s="97"/>
      <c r="AB12" s="97"/>
      <c r="AC12" s="97"/>
      <c r="AD12" s="97"/>
      <c r="AE12" s="97"/>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row>
    <row r="13" spans="1:64" x14ac:dyDescent="0.3">
      <c r="A13" s="4" t="s">
        <v>29</v>
      </c>
      <c r="B13" s="26">
        <f>-B26</f>
        <v>-70184.642296792677</v>
      </c>
      <c r="C13" s="38">
        <f>B13*(1+$B$19)</f>
        <v>-71939.258354212492</v>
      </c>
      <c r="D13" s="38">
        <f t="shared" ref="D13:AE13" si="2">C13*(1+$B$19)</f>
        <v>-73737.739813067805</v>
      </c>
      <c r="E13" s="38">
        <f t="shared" si="2"/>
        <v>-75581.183308394495</v>
      </c>
      <c r="F13" s="38">
        <f t="shared" si="2"/>
        <v>-77470.712891104355</v>
      </c>
      <c r="G13" s="38">
        <f t="shared" si="2"/>
        <v>-79407.480713381956</v>
      </c>
      <c r="H13" s="38">
        <f t="shared" si="2"/>
        <v>-81392.667731216497</v>
      </c>
      <c r="I13" s="38">
        <f t="shared" si="2"/>
        <v>-83427.484424496899</v>
      </c>
      <c r="J13" s="38">
        <f t="shared" si="2"/>
        <v>-85513.171535109315</v>
      </c>
      <c r="K13" s="38">
        <f t="shared" si="2"/>
        <v>-87651.000823487047</v>
      </c>
      <c r="L13" s="38">
        <f t="shared" si="2"/>
        <v>-89842.275844074218</v>
      </c>
      <c r="M13" s="38">
        <f t="shared" si="2"/>
        <v>-92088.332740176062</v>
      </c>
      <c r="N13" s="38">
        <f t="shared" si="2"/>
        <v>-94390.54105868045</v>
      </c>
      <c r="O13" s="38">
        <f t="shared" si="2"/>
        <v>-96750.30458514746</v>
      </c>
      <c r="P13" s="38">
        <f t="shared" si="2"/>
        <v>-99169.062199776134</v>
      </c>
      <c r="Q13" s="38">
        <f t="shared" si="2"/>
        <v>-101648.28875477053</v>
      </c>
      <c r="R13" s="38">
        <f t="shared" si="2"/>
        <v>-104189.49597363979</v>
      </c>
      <c r="S13" s="38">
        <f t="shared" si="2"/>
        <v>-106794.23337298077</v>
      </c>
      <c r="T13" s="38">
        <f t="shared" si="2"/>
        <v>-109464.08920730528</v>
      </c>
      <c r="U13" s="38">
        <f t="shared" si="2"/>
        <v>-112200.6914374879</v>
      </c>
      <c r="V13" s="98"/>
      <c r="W13" s="98"/>
      <c r="X13" s="98"/>
      <c r="Y13" s="98"/>
      <c r="Z13" s="98"/>
      <c r="AA13" s="98"/>
      <c r="AB13" s="98"/>
      <c r="AC13" s="98"/>
      <c r="AD13" s="98"/>
      <c r="AE13" s="98"/>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row>
    <row r="14" spans="1:64" x14ac:dyDescent="0.3">
      <c r="A14" s="4" t="s">
        <v>30</v>
      </c>
      <c r="B14" s="36">
        <f>B12+B13</f>
        <v>969382.15255523729</v>
      </c>
      <c r="C14" s="36">
        <f t="shared" ref="C14:AE14" si="3">C12+C13</f>
        <v>955605.82335433899</v>
      </c>
      <c r="D14" s="36">
        <f t="shared" si="3"/>
        <v>939204.43294253154</v>
      </c>
      <c r="E14" s="36">
        <f t="shared" si="3"/>
        <v>919975.51561068895</v>
      </c>
      <c r="F14" s="36">
        <f t="shared" si="3"/>
        <v>897703.33365622594</v>
      </c>
      <c r="G14" s="36">
        <f t="shared" si="3"/>
        <v>872158.05296221748</v>
      </c>
      <c r="H14" s="36">
        <f t="shared" si="3"/>
        <v>843094.86840873398</v>
      </c>
      <c r="I14" s="36">
        <f t="shared" si="3"/>
        <v>810253.0760887611</v>
      </c>
      <c r="J14" s="36">
        <f t="shared" si="3"/>
        <v>773355.08911897743</v>
      </c>
      <c r="K14" s="36">
        <f t="shared" si="3"/>
        <v>732105.39364262903</v>
      </c>
      <c r="L14" s="36">
        <f t="shared" si="3"/>
        <v>686189.4414171126</v>
      </c>
      <c r="M14" s="36">
        <f t="shared" si="3"/>
        <v>635272.47516196338</v>
      </c>
      <c r="N14" s="36">
        <f t="shared" si="3"/>
        <v>578998.28261300083</v>
      </c>
      <c r="O14" s="36">
        <f t="shared" si="3"/>
        <v>516987.87498463335</v>
      </c>
      <c r="P14" s="36">
        <f t="shared" si="3"/>
        <v>448838.08528393524</v>
      </c>
      <c r="Q14" s="36">
        <f t="shared" si="3"/>
        <v>374120.08164620085</v>
      </c>
      <c r="R14" s="36">
        <f t="shared" si="3"/>
        <v>292377.79057133314</v>
      </c>
      <c r="S14" s="36">
        <f t="shared" si="3"/>
        <v>203126.22463263234</v>
      </c>
      <c r="T14" s="36">
        <f t="shared" si="3"/>
        <v>105849.70890328501</v>
      </c>
      <c r="U14" s="36">
        <f t="shared" si="3"/>
        <v>-5.791662260890007E-9</v>
      </c>
      <c r="V14" s="97"/>
      <c r="W14" s="97"/>
      <c r="X14" s="97"/>
      <c r="Y14" s="97"/>
      <c r="Z14" s="97"/>
      <c r="AA14" s="97"/>
      <c r="AB14" s="97"/>
      <c r="AC14" s="97"/>
      <c r="AD14" s="97"/>
      <c r="AE14" s="97"/>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row>
    <row r="15" spans="1:64" ht="16.2" x14ac:dyDescent="0.45">
      <c r="A15" s="4" t="s">
        <v>31</v>
      </c>
      <c r="B15" s="39">
        <f>B14*$B$18</f>
        <v>58162.929153314239</v>
      </c>
      <c r="C15" s="39">
        <f t="shared" ref="C15:AE15" si="4">C14*$B$18</f>
        <v>57336.349401260341</v>
      </c>
      <c r="D15" s="39">
        <f t="shared" si="4"/>
        <v>56352.265976551891</v>
      </c>
      <c r="E15" s="39">
        <f t="shared" si="4"/>
        <v>55198.530936641335</v>
      </c>
      <c r="F15" s="39">
        <f t="shared" si="4"/>
        <v>53862.200019373551</v>
      </c>
      <c r="G15" s="39">
        <f t="shared" si="4"/>
        <v>52329.483177733047</v>
      </c>
      <c r="H15" s="39">
        <f t="shared" si="4"/>
        <v>50585.692104524038</v>
      </c>
      <c r="I15" s="39">
        <f t="shared" si="4"/>
        <v>48615.184565325661</v>
      </c>
      <c r="J15" s="39">
        <f t="shared" si="4"/>
        <v>46401.305347138645</v>
      </c>
      <c r="K15" s="39">
        <f t="shared" si="4"/>
        <v>43926.323618557741</v>
      </c>
      <c r="L15" s="39">
        <f t="shared" si="4"/>
        <v>41171.366485026752</v>
      </c>
      <c r="M15" s="39">
        <f t="shared" si="4"/>
        <v>38116.348509717798</v>
      </c>
      <c r="N15" s="39">
        <f t="shared" si="4"/>
        <v>34739.896956780052</v>
      </c>
      <c r="O15" s="39">
        <f t="shared" si="4"/>
        <v>31019.272499078001</v>
      </c>
      <c r="P15" s="39">
        <f t="shared" si="4"/>
        <v>26930.285117036114</v>
      </c>
      <c r="Q15" s="39">
        <f t="shared" si="4"/>
        <v>22447.204898772052</v>
      </c>
      <c r="R15" s="39">
        <f t="shared" si="4"/>
        <v>17542.667434279989</v>
      </c>
      <c r="S15" s="39">
        <f t="shared" si="4"/>
        <v>12187.57347795794</v>
      </c>
      <c r="T15" s="39">
        <f t="shared" si="4"/>
        <v>6350.9825341971</v>
      </c>
      <c r="U15" s="39">
        <f t="shared" si="4"/>
        <v>-3.4749973565340041E-10</v>
      </c>
      <c r="V15" s="99"/>
      <c r="W15" s="99"/>
      <c r="X15" s="99"/>
      <c r="Y15" s="99"/>
      <c r="Z15" s="99"/>
      <c r="AA15" s="99"/>
      <c r="AB15" s="99"/>
      <c r="AC15" s="99"/>
      <c r="AD15" s="99"/>
      <c r="AE15" s="99"/>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row>
    <row r="16" spans="1:64" x14ac:dyDescent="0.3">
      <c r="A16" s="4" t="s">
        <v>32</v>
      </c>
      <c r="B16" s="36">
        <f>SUM(B14:B15)</f>
        <v>1027545.0817085515</v>
      </c>
      <c r="C16" s="36">
        <f t="shared" ref="C16:AE16" si="5">SUM(C14:C15)</f>
        <v>1012942.1727555994</v>
      </c>
      <c r="D16" s="36">
        <f t="shared" si="5"/>
        <v>995556.69891908346</v>
      </c>
      <c r="E16" s="36">
        <f t="shared" si="5"/>
        <v>975174.04654733033</v>
      </c>
      <c r="F16" s="36">
        <f t="shared" si="5"/>
        <v>951565.53367559949</v>
      </c>
      <c r="G16" s="36">
        <f t="shared" si="5"/>
        <v>924487.53613995051</v>
      </c>
      <c r="H16" s="36">
        <f t="shared" si="5"/>
        <v>893680.56051325798</v>
      </c>
      <c r="I16" s="36">
        <f t="shared" si="5"/>
        <v>858868.26065408671</v>
      </c>
      <c r="J16" s="36">
        <f t="shared" si="5"/>
        <v>819756.39446611609</v>
      </c>
      <c r="K16" s="36">
        <f t="shared" si="5"/>
        <v>776031.7172611868</v>
      </c>
      <c r="L16" s="36">
        <f t="shared" si="5"/>
        <v>727360.80790213938</v>
      </c>
      <c r="M16" s="36">
        <f t="shared" si="5"/>
        <v>673388.82367168122</v>
      </c>
      <c r="N16" s="36">
        <f t="shared" si="5"/>
        <v>613738.17956978083</v>
      </c>
      <c r="O16" s="36">
        <f t="shared" si="5"/>
        <v>548007.14748371136</v>
      </c>
      <c r="P16" s="36">
        <f t="shared" si="5"/>
        <v>475768.37040097138</v>
      </c>
      <c r="Q16" s="36">
        <f t="shared" si="5"/>
        <v>396567.28654497291</v>
      </c>
      <c r="R16" s="36">
        <f t="shared" si="5"/>
        <v>309920.45800561312</v>
      </c>
      <c r="S16" s="36">
        <f t="shared" si="5"/>
        <v>215313.79811059029</v>
      </c>
      <c r="T16" s="36">
        <f t="shared" si="5"/>
        <v>112200.69143748211</v>
      </c>
      <c r="U16" s="36">
        <f t="shared" si="5"/>
        <v>-6.1391619965434074E-9</v>
      </c>
      <c r="V16" s="97"/>
      <c r="W16" s="97"/>
      <c r="X16" s="97"/>
      <c r="Y16" s="97"/>
      <c r="Z16" s="97"/>
      <c r="AA16" s="97"/>
      <c r="AB16" s="97"/>
      <c r="AC16" s="97"/>
      <c r="AD16" s="97"/>
      <c r="AE16" s="98"/>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row>
    <row r="17" spans="1:64" x14ac:dyDescent="0.3">
      <c r="A17" s="4"/>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row>
    <row r="18" spans="1:64" x14ac:dyDescent="0.3">
      <c r="A18" s="4" t="s">
        <v>31</v>
      </c>
      <c r="B18" s="42">
        <v>0.06</v>
      </c>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row>
    <row r="19" spans="1:64" x14ac:dyDescent="0.3">
      <c r="A19" s="4" t="s">
        <v>33</v>
      </c>
      <c r="B19" s="43">
        <f>B6</f>
        <v>2.5000000000000001E-2</v>
      </c>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row>
    <row r="20" spans="1:64" x14ac:dyDescent="0.3">
      <c r="A20" s="4" t="s">
        <v>34</v>
      </c>
      <c r="B20" s="44">
        <f>(1+B18)/(1+B19)-1</f>
        <v>3.4146341463414887E-2</v>
      </c>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row>
    <row r="21" spans="1:64" x14ac:dyDescent="0.3">
      <c r="A21" s="45" t="s">
        <v>16</v>
      </c>
      <c r="B21" s="10">
        <v>1</v>
      </c>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row>
    <row r="22" spans="1:64" x14ac:dyDescent="0.3">
      <c r="A22" s="12" t="s">
        <v>8</v>
      </c>
      <c r="B22" s="10">
        <v>20</v>
      </c>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row>
    <row r="23" spans="1:64" x14ac:dyDescent="0.3">
      <c r="A23" s="9" t="s">
        <v>9</v>
      </c>
      <c r="B23" s="10">
        <v>1</v>
      </c>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row>
    <row r="24" spans="1:64" x14ac:dyDescent="0.3">
      <c r="A24" s="9" t="s">
        <v>10</v>
      </c>
      <c r="B24" s="15">
        <f>B22*B23</f>
        <v>20</v>
      </c>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row>
    <row r="25" spans="1:64" x14ac:dyDescent="0.3">
      <c r="A25" s="46" t="s">
        <v>11</v>
      </c>
      <c r="B25" s="47">
        <f>B20</f>
        <v>3.4146341463414887E-2</v>
      </c>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x14ac:dyDescent="0.3">
      <c r="A26" s="46" t="s">
        <v>14</v>
      </c>
      <c r="B26" s="24">
        <f>B9</f>
        <v>70184.642296792677</v>
      </c>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row>
    <row r="27" spans="1:64" x14ac:dyDescent="0.3">
      <c r="A27" s="46" t="s">
        <v>19</v>
      </c>
      <c r="B27" s="10">
        <v>0</v>
      </c>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row>
    <row r="28" spans="1:64" ht="15" thickBot="1" x14ac:dyDescent="0.35">
      <c r="A28" s="48" t="s">
        <v>20</v>
      </c>
      <c r="B28" s="49">
        <f>PV(B25/B23,B24,B26,B27,B21)</f>
        <v>-1039566.79485203</v>
      </c>
      <c r="C28" s="50"/>
      <c r="D28" s="50"/>
      <c r="E28" s="50"/>
      <c r="F28" s="50"/>
      <c r="G28" s="50"/>
      <c r="H28" s="50"/>
      <c r="I28" s="50"/>
      <c r="J28" s="50"/>
      <c r="K28" s="50"/>
      <c r="L28" s="50"/>
      <c r="M28" s="50"/>
      <c r="N28" s="50"/>
      <c r="O28" s="50"/>
      <c r="P28" s="50"/>
      <c r="Q28" s="50"/>
      <c r="R28" s="50"/>
      <c r="S28" s="50"/>
      <c r="T28" s="50"/>
      <c r="U28" s="50"/>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row>
    <row r="29" spans="1:64" x14ac:dyDescent="0.3">
      <c r="A29" s="52"/>
      <c r="B29" s="33">
        <v>1</v>
      </c>
      <c r="C29" s="33">
        <f>B29+1</f>
        <v>2</v>
      </c>
      <c r="D29" s="33">
        <f t="shared" ref="D29:AE29" si="6">C29+1</f>
        <v>3</v>
      </c>
      <c r="E29" s="33">
        <f t="shared" si="6"/>
        <v>4</v>
      </c>
      <c r="F29" s="33">
        <f t="shared" si="6"/>
        <v>5</v>
      </c>
      <c r="G29" s="33">
        <f t="shared" si="6"/>
        <v>6</v>
      </c>
      <c r="H29" s="33">
        <f t="shared" si="6"/>
        <v>7</v>
      </c>
      <c r="I29" s="33">
        <f t="shared" si="6"/>
        <v>8</v>
      </c>
      <c r="J29" s="33">
        <f t="shared" si="6"/>
        <v>9</v>
      </c>
      <c r="K29" s="33">
        <f t="shared" si="6"/>
        <v>10</v>
      </c>
      <c r="L29" s="33">
        <f t="shared" si="6"/>
        <v>11</v>
      </c>
      <c r="M29" s="33">
        <f t="shared" si="6"/>
        <v>12</v>
      </c>
      <c r="N29" s="33">
        <f t="shared" si="6"/>
        <v>13</v>
      </c>
      <c r="O29" s="33">
        <f t="shared" si="6"/>
        <v>14</v>
      </c>
      <c r="P29" s="33">
        <f t="shared" si="6"/>
        <v>15</v>
      </c>
      <c r="Q29" s="33">
        <f t="shared" si="6"/>
        <v>16</v>
      </c>
      <c r="R29" s="33">
        <f t="shared" si="6"/>
        <v>17</v>
      </c>
      <c r="S29" s="33">
        <f t="shared" si="6"/>
        <v>18</v>
      </c>
      <c r="T29" s="33">
        <f t="shared" si="6"/>
        <v>19</v>
      </c>
      <c r="U29" s="33">
        <f t="shared" si="6"/>
        <v>20</v>
      </c>
      <c r="V29" s="96"/>
      <c r="W29" s="96"/>
      <c r="X29" s="96"/>
      <c r="Y29" s="96"/>
      <c r="Z29" s="96"/>
      <c r="AA29" s="96"/>
      <c r="AB29" s="96"/>
      <c r="AC29" s="96"/>
      <c r="AD29" s="96"/>
      <c r="AE29" s="96"/>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row>
    <row r="30" spans="1:64" x14ac:dyDescent="0.3">
      <c r="A30" s="4" t="s">
        <v>28</v>
      </c>
      <c r="B30" s="35">
        <f>-B46</f>
        <v>853313.05697123904</v>
      </c>
      <c r="C30" s="36">
        <f>B34</f>
        <v>830116.11955491314</v>
      </c>
      <c r="D30" s="36">
        <f t="shared" ref="D30:AE30" si="7">C34</f>
        <v>803667.47287274268</v>
      </c>
      <c r="E30" s="36">
        <f t="shared" si="7"/>
        <v>773725.51704325539</v>
      </c>
      <c r="F30" s="36">
        <f t="shared" si="7"/>
        <v>740032.99375895248</v>
      </c>
      <c r="G30" s="36">
        <f t="shared" si="7"/>
        <v>702316.01771991898</v>
      </c>
      <c r="H30" s="36">
        <f t="shared" si="7"/>
        <v>660283.0492269292</v>
      </c>
      <c r="I30" s="36">
        <f t="shared" si="7"/>
        <v>613623.80438545544</v>
      </c>
      <c r="J30" s="36">
        <f t="shared" si="7"/>
        <v>562008.09915861604</v>
      </c>
      <c r="K30" s="36">
        <f t="shared" si="7"/>
        <v>505084.62328091718</v>
      </c>
      <c r="L30" s="36">
        <f t="shared" si="7"/>
        <v>442479.63980487594</v>
      </c>
      <c r="M30" s="36">
        <f t="shared" si="7"/>
        <v>373795.60579844983</v>
      </c>
      <c r="N30" s="36">
        <f t="shared" si="7"/>
        <v>298609.70944177022</v>
      </c>
      <c r="O30" s="36">
        <f t="shared" si="7"/>
        <v>216472.31848607515</v>
      </c>
      <c r="P30" s="36">
        <f t="shared" si="7"/>
        <v>126905.33473498335</v>
      </c>
      <c r="Q30" s="36">
        <f t="shared" si="7"/>
        <v>29400.44888731965</v>
      </c>
      <c r="R30" s="36">
        <f t="shared" si="7"/>
        <v>-76582.710259497937</v>
      </c>
      <c r="S30" s="36">
        <f t="shared" si="7"/>
        <v>-191618.53860712599</v>
      </c>
      <c r="T30" s="36">
        <f t="shared" si="7"/>
        <v>-316317.53829891316</v>
      </c>
      <c r="U30" s="36">
        <f t="shared" si="7"/>
        <v>-451328.52515659155</v>
      </c>
      <c r="V30" s="97"/>
      <c r="W30" s="97"/>
      <c r="X30" s="97"/>
      <c r="Y30" s="97"/>
      <c r="Z30" s="97"/>
      <c r="AA30" s="97"/>
      <c r="AB30" s="97"/>
      <c r="AC30" s="97"/>
      <c r="AD30" s="97"/>
      <c r="AE30" s="97"/>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row>
    <row r="31" spans="1:64" x14ac:dyDescent="0.3">
      <c r="A31" s="4" t="s">
        <v>29</v>
      </c>
      <c r="B31" s="26">
        <f>-B44</f>
        <v>-70184.642296792677</v>
      </c>
      <c r="C31" s="38">
        <f>B31*(1+$B$19)</f>
        <v>-71939.258354212492</v>
      </c>
      <c r="D31" s="38">
        <f t="shared" ref="D31:AE31" si="8">C31*(1+$B$19)</f>
        <v>-73737.739813067805</v>
      </c>
      <c r="E31" s="38">
        <f t="shared" si="8"/>
        <v>-75581.183308394495</v>
      </c>
      <c r="F31" s="38">
        <f t="shared" si="8"/>
        <v>-77470.712891104355</v>
      </c>
      <c r="G31" s="38">
        <f t="shared" si="8"/>
        <v>-79407.480713381956</v>
      </c>
      <c r="H31" s="38">
        <f t="shared" si="8"/>
        <v>-81392.667731216497</v>
      </c>
      <c r="I31" s="38">
        <f t="shared" si="8"/>
        <v>-83427.484424496899</v>
      </c>
      <c r="J31" s="38">
        <f t="shared" si="8"/>
        <v>-85513.171535109315</v>
      </c>
      <c r="K31" s="38">
        <f t="shared" si="8"/>
        <v>-87651.000823487047</v>
      </c>
      <c r="L31" s="38">
        <f t="shared" si="8"/>
        <v>-89842.275844074218</v>
      </c>
      <c r="M31" s="38">
        <f t="shared" si="8"/>
        <v>-92088.332740176062</v>
      </c>
      <c r="N31" s="38">
        <f t="shared" si="8"/>
        <v>-94390.54105868045</v>
      </c>
      <c r="O31" s="38">
        <f t="shared" si="8"/>
        <v>-96750.30458514746</v>
      </c>
      <c r="P31" s="38">
        <f t="shared" si="8"/>
        <v>-99169.062199776134</v>
      </c>
      <c r="Q31" s="38">
        <f t="shared" si="8"/>
        <v>-101648.28875477053</v>
      </c>
      <c r="R31" s="38">
        <f t="shared" si="8"/>
        <v>-104189.49597363979</v>
      </c>
      <c r="S31" s="38">
        <f t="shared" si="8"/>
        <v>-106794.23337298077</v>
      </c>
      <c r="T31" s="38">
        <f t="shared" si="8"/>
        <v>-109464.08920730528</v>
      </c>
      <c r="U31" s="38">
        <f t="shared" si="8"/>
        <v>-112200.6914374879</v>
      </c>
      <c r="V31" s="98"/>
      <c r="W31" s="98"/>
      <c r="X31" s="98"/>
      <c r="Y31" s="98"/>
      <c r="Z31" s="98"/>
      <c r="AA31" s="98"/>
      <c r="AB31" s="98"/>
      <c r="AC31" s="98"/>
      <c r="AD31" s="98"/>
      <c r="AE31" s="98"/>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row>
    <row r="32" spans="1:64" x14ac:dyDescent="0.3">
      <c r="A32" s="4" t="s">
        <v>30</v>
      </c>
      <c r="B32" s="36">
        <f>B30+B31</f>
        <v>783128.41467444634</v>
      </c>
      <c r="C32" s="36">
        <f t="shared" ref="C32:AE32" si="9">C30+C31</f>
        <v>758176.86120070063</v>
      </c>
      <c r="D32" s="36">
        <f t="shared" si="9"/>
        <v>729929.73305967485</v>
      </c>
      <c r="E32" s="36">
        <f t="shared" si="9"/>
        <v>698144.33373486088</v>
      </c>
      <c r="F32" s="36">
        <f t="shared" si="9"/>
        <v>662562.28086784808</v>
      </c>
      <c r="G32" s="36">
        <f t="shared" si="9"/>
        <v>622908.53700653696</v>
      </c>
      <c r="H32" s="36">
        <f t="shared" si="9"/>
        <v>578890.38149571267</v>
      </c>
      <c r="I32" s="36">
        <f t="shared" si="9"/>
        <v>530196.31996095856</v>
      </c>
      <c r="J32" s="36">
        <f t="shared" si="9"/>
        <v>476494.92762350675</v>
      </c>
      <c r="K32" s="36">
        <f t="shared" si="9"/>
        <v>417433.62245743012</v>
      </c>
      <c r="L32" s="36">
        <f t="shared" si="9"/>
        <v>352637.36396080174</v>
      </c>
      <c r="M32" s="36">
        <f t="shared" si="9"/>
        <v>281707.27305827377</v>
      </c>
      <c r="N32" s="36">
        <f t="shared" si="9"/>
        <v>204219.16838308977</v>
      </c>
      <c r="O32" s="36">
        <f t="shared" si="9"/>
        <v>119722.01390092769</v>
      </c>
      <c r="P32" s="36">
        <f t="shared" si="9"/>
        <v>27736.272535207216</v>
      </c>
      <c r="Q32" s="36">
        <f t="shared" si="9"/>
        <v>-72247.839867450879</v>
      </c>
      <c r="R32" s="36">
        <f t="shared" si="9"/>
        <v>-180772.20623313772</v>
      </c>
      <c r="S32" s="36">
        <f t="shared" si="9"/>
        <v>-298412.77198010677</v>
      </c>
      <c r="T32" s="36">
        <f t="shared" si="9"/>
        <v>-425781.62750621844</v>
      </c>
      <c r="U32" s="36">
        <f t="shared" si="9"/>
        <v>-563529.21659407951</v>
      </c>
      <c r="V32" s="97"/>
      <c r="W32" s="97"/>
      <c r="X32" s="97"/>
      <c r="Y32" s="97"/>
      <c r="Z32" s="97"/>
      <c r="AA32" s="97"/>
      <c r="AB32" s="97"/>
      <c r="AC32" s="97"/>
      <c r="AD32" s="97"/>
      <c r="AE32" s="97"/>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row>
    <row r="33" spans="1:64" ht="16.2" x14ac:dyDescent="0.45">
      <c r="A33" s="4" t="s">
        <v>31</v>
      </c>
      <c r="B33" s="39">
        <f>B32*$B$18</f>
        <v>46987.704880466779</v>
      </c>
      <c r="C33" s="39">
        <f t="shared" ref="C33:AE33" si="10">C32*$B$18</f>
        <v>45490.61167204204</v>
      </c>
      <c r="D33" s="39">
        <f t="shared" si="10"/>
        <v>43795.783983580492</v>
      </c>
      <c r="E33" s="39">
        <f t="shared" si="10"/>
        <v>41888.660024091652</v>
      </c>
      <c r="F33" s="39">
        <f t="shared" si="10"/>
        <v>39753.736852070884</v>
      </c>
      <c r="G33" s="39">
        <f t="shared" si="10"/>
        <v>37374.512220392215</v>
      </c>
      <c r="H33" s="39">
        <f t="shared" si="10"/>
        <v>34733.42288974276</v>
      </c>
      <c r="I33" s="39">
        <f t="shared" si="10"/>
        <v>31811.779197657514</v>
      </c>
      <c r="J33" s="39">
        <f t="shared" si="10"/>
        <v>28589.695657410404</v>
      </c>
      <c r="K33" s="39">
        <f t="shared" si="10"/>
        <v>25046.017347445806</v>
      </c>
      <c r="L33" s="39">
        <f t="shared" si="10"/>
        <v>21158.241837648104</v>
      </c>
      <c r="M33" s="39">
        <f t="shared" si="10"/>
        <v>16902.436383496424</v>
      </c>
      <c r="N33" s="39">
        <f t="shared" si="10"/>
        <v>12253.150102985386</v>
      </c>
      <c r="O33" s="39">
        <f t="shared" si="10"/>
        <v>7183.3208340556612</v>
      </c>
      <c r="P33" s="39">
        <f t="shared" si="10"/>
        <v>1664.1763521124328</v>
      </c>
      <c r="Q33" s="39">
        <f t="shared" si="10"/>
        <v>-4334.8703920470525</v>
      </c>
      <c r="R33" s="39">
        <f t="shared" si="10"/>
        <v>-10846.332373988263</v>
      </c>
      <c r="S33" s="39">
        <f t="shared" si="10"/>
        <v>-17904.766318806407</v>
      </c>
      <c r="T33" s="39">
        <f t="shared" si="10"/>
        <v>-25546.897650373106</v>
      </c>
      <c r="U33" s="39">
        <f t="shared" si="10"/>
        <v>-33811.752995644769</v>
      </c>
      <c r="V33" s="99"/>
      <c r="W33" s="99"/>
      <c r="X33" s="99"/>
      <c r="Y33" s="99"/>
      <c r="Z33" s="99"/>
      <c r="AA33" s="99"/>
      <c r="AB33" s="99"/>
      <c r="AC33" s="99"/>
      <c r="AD33" s="99"/>
      <c r="AE33" s="99"/>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row>
    <row r="34" spans="1:64" x14ac:dyDescent="0.3">
      <c r="A34" s="4" t="s">
        <v>32</v>
      </c>
      <c r="B34" s="36">
        <f>SUM(B32:B33)</f>
        <v>830116.11955491314</v>
      </c>
      <c r="C34" s="36">
        <f t="shared" ref="C34:AE34" si="11">SUM(C32:C33)</f>
        <v>803667.47287274268</v>
      </c>
      <c r="D34" s="36">
        <f t="shared" si="11"/>
        <v>773725.51704325539</v>
      </c>
      <c r="E34" s="36">
        <f t="shared" si="11"/>
        <v>740032.99375895248</v>
      </c>
      <c r="F34" s="36">
        <f t="shared" si="11"/>
        <v>702316.01771991898</v>
      </c>
      <c r="G34" s="36">
        <f t="shared" si="11"/>
        <v>660283.0492269292</v>
      </c>
      <c r="H34" s="36">
        <f t="shared" si="11"/>
        <v>613623.80438545544</v>
      </c>
      <c r="I34" s="36">
        <f t="shared" si="11"/>
        <v>562008.09915861604</v>
      </c>
      <c r="J34" s="36">
        <f t="shared" si="11"/>
        <v>505084.62328091718</v>
      </c>
      <c r="K34" s="36">
        <f t="shared" si="11"/>
        <v>442479.63980487594</v>
      </c>
      <c r="L34" s="36">
        <f t="shared" si="11"/>
        <v>373795.60579844983</v>
      </c>
      <c r="M34" s="36">
        <f t="shared" si="11"/>
        <v>298609.70944177022</v>
      </c>
      <c r="N34" s="36">
        <f t="shared" si="11"/>
        <v>216472.31848607515</v>
      </c>
      <c r="O34" s="36">
        <f t="shared" si="11"/>
        <v>126905.33473498335</v>
      </c>
      <c r="P34" s="36">
        <f t="shared" si="11"/>
        <v>29400.44888731965</v>
      </c>
      <c r="Q34" s="53">
        <f t="shared" si="11"/>
        <v>-76582.710259497937</v>
      </c>
      <c r="R34" s="53">
        <f t="shared" si="11"/>
        <v>-191618.53860712599</v>
      </c>
      <c r="S34" s="53">
        <f t="shared" si="11"/>
        <v>-316317.53829891316</v>
      </c>
      <c r="T34" s="53">
        <f t="shared" si="11"/>
        <v>-451328.52515659155</v>
      </c>
      <c r="U34" s="53">
        <f t="shared" si="11"/>
        <v>-597340.96958972432</v>
      </c>
      <c r="V34" s="100"/>
      <c r="W34" s="100"/>
      <c r="X34" s="100"/>
      <c r="Y34" s="100"/>
      <c r="Z34" s="100"/>
      <c r="AA34" s="100"/>
      <c r="AB34" s="100"/>
      <c r="AC34" s="100"/>
      <c r="AD34" s="100"/>
      <c r="AE34" s="100"/>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row>
    <row r="35" spans="1:64" x14ac:dyDescent="0.3">
      <c r="A35" s="4"/>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row>
    <row r="36" spans="1:64" x14ac:dyDescent="0.3">
      <c r="A36" s="4" t="s">
        <v>31</v>
      </c>
      <c r="B36" s="55">
        <f>B18</f>
        <v>0.06</v>
      </c>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row>
    <row r="37" spans="1:64" x14ac:dyDescent="0.3">
      <c r="A37" s="4" t="s">
        <v>33</v>
      </c>
      <c r="B37" s="56">
        <f>B19</f>
        <v>2.5000000000000001E-2</v>
      </c>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row>
    <row r="38" spans="1:64" x14ac:dyDescent="0.3">
      <c r="A38" s="4" t="s">
        <v>34</v>
      </c>
      <c r="B38" s="57">
        <f>(1+B36)/(1+B37)-1</f>
        <v>3.4146341463414887E-2</v>
      </c>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row>
    <row r="39" spans="1:64" x14ac:dyDescent="0.3">
      <c r="A39" s="45" t="s">
        <v>16</v>
      </c>
      <c r="B39" s="10">
        <v>1</v>
      </c>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row>
    <row r="40" spans="1:64" x14ac:dyDescent="0.3">
      <c r="A40" s="12" t="s">
        <v>8</v>
      </c>
      <c r="B40" s="10">
        <f>B22</f>
        <v>20</v>
      </c>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row>
    <row r="41" spans="1:64" x14ac:dyDescent="0.3">
      <c r="A41" s="9" t="s">
        <v>9</v>
      </c>
      <c r="B41" s="10">
        <v>1</v>
      </c>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row>
    <row r="42" spans="1:64" x14ac:dyDescent="0.3">
      <c r="A42" s="9" t="s">
        <v>10</v>
      </c>
      <c r="B42" s="15">
        <f>B40*B41</f>
        <v>20</v>
      </c>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row>
    <row r="43" spans="1:64" ht="28.8" x14ac:dyDescent="0.3">
      <c r="A43" s="46" t="s">
        <v>11</v>
      </c>
      <c r="B43" s="58">
        <f>B36</f>
        <v>0.06</v>
      </c>
      <c r="C43" s="59" t="s">
        <v>31</v>
      </c>
      <c r="D43" s="60" t="s">
        <v>35</v>
      </c>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row>
    <row r="44" spans="1:64" x14ac:dyDescent="0.3">
      <c r="A44" s="46" t="s">
        <v>14</v>
      </c>
      <c r="B44" s="24">
        <f>B26</f>
        <v>70184.642296792677</v>
      </c>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row>
    <row r="45" spans="1:64" x14ac:dyDescent="0.3">
      <c r="A45" s="46" t="s">
        <v>19</v>
      </c>
      <c r="B45" s="10">
        <v>0</v>
      </c>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row>
    <row r="46" spans="1:64" ht="15" thickBot="1" x14ac:dyDescent="0.35">
      <c r="A46" s="48" t="s">
        <v>20</v>
      </c>
      <c r="B46" s="49">
        <f>PV(B43/B41,B42,B44,B45,B39)</f>
        <v>-853313.05697123904</v>
      </c>
      <c r="C46" s="50"/>
      <c r="D46" s="50"/>
      <c r="E46" s="50"/>
      <c r="F46" s="50"/>
      <c r="G46" s="50"/>
      <c r="H46" s="50"/>
      <c r="I46" s="50"/>
      <c r="J46" s="50"/>
      <c r="K46" s="50"/>
      <c r="L46" s="50"/>
      <c r="M46" s="50"/>
      <c r="N46" s="50"/>
      <c r="O46" s="50"/>
      <c r="P46" s="50"/>
      <c r="Q46" s="50"/>
      <c r="R46" s="50"/>
      <c r="S46" s="50"/>
      <c r="T46" s="50"/>
      <c r="U46" s="50"/>
      <c r="V46" s="101"/>
      <c r="W46" s="101"/>
      <c r="X46" s="101"/>
      <c r="Y46" s="101"/>
      <c r="Z46" s="101"/>
      <c r="AA46" s="101"/>
      <c r="AB46" s="101"/>
      <c r="AC46" s="101"/>
      <c r="AD46" s="101"/>
      <c r="AE46" s="101"/>
      <c r="AF46" s="101"/>
      <c r="AG46" s="101"/>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row>
    <row r="47" spans="1:64" x14ac:dyDescent="0.3">
      <c r="A47" s="52"/>
      <c r="B47" s="33">
        <v>1</v>
      </c>
      <c r="C47" s="33">
        <f>B47+1</f>
        <v>2</v>
      </c>
      <c r="D47" s="33">
        <f t="shared" ref="D47:AE47" si="12">C47+1</f>
        <v>3</v>
      </c>
      <c r="E47" s="33">
        <f t="shared" si="12"/>
        <v>4</v>
      </c>
      <c r="F47" s="33">
        <f t="shared" si="12"/>
        <v>5</v>
      </c>
      <c r="G47" s="33">
        <f t="shared" si="12"/>
        <v>6</v>
      </c>
      <c r="H47" s="33">
        <f t="shared" si="12"/>
        <v>7</v>
      </c>
      <c r="I47" s="33">
        <f t="shared" si="12"/>
        <v>8</v>
      </c>
      <c r="J47" s="33">
        <f t="shared" si="12"/>
        <v>9</v>
      </c>
      <c r="K47" s="33">
        <f t="shared" si="12"/>
        <v>10</v>
      </c>
      <c r="L47" s="33">
        <f t="shared" si="12"/>
        <v>11</v>
      </c>
      <c r="M47" s="33">
        <f t="shared" si="12"/>
        <v>12</v>
      </c>
      <c r="N47" s="33">
        <f t="shared" si="12"/>
        <v>13</v>
      </c>
      <c r="O47" s="33">
        <f t="shared" si="12"/>
        <v>14</v>
      </c>
      <c r="P47" s="33">
        <f t="shared" si="12"/>
        <v>15</v>
      </c>
      <c r="Q47" s="33">
        <f t="shared" si="12"/>
        <v>16</v>
      </c>
      <c r="R47" s="33">
        <f t="shared" si="12"/>
        <v>17</v>
      </c>
      <c r="S47" s="33">
        <f t="shared" si="12"/>
        <v>18</v>
      </c>
      <c r="T47" s="33">
        <f t="shared" si="12"/>
        <v>19</v>
      </c>
      <c r="U47" s="34">
        <f t="shared" si="12"/>
        <v>20</v>
      </c>
      <c r="V47" s="102"/>
      <c r="W47" s="102"/>
      <c r="X47" s="102"/>
      <c r="Y47" s="102"/>
      <c r="Z47" s="102"/>
      <c r="AA47" s="102"/>
      <c r="AB47" s="102"/>
      <c r="AC47" s="102"/>
      <c r="AD47" s="102"/>
      <c r="AE47" s="102"/>
      <c r="AF47" s="101"/>
      <c r="AG47" s="101"/>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row>
    <row r="48" spans="1:64" x14ac:dyDescent="0.3">
      <c r="A48" s="4" t="s">
        <v>28</v>
      </c>
      <c r="B48" s="105">
        <f>-B64</f>
        <v>853313.05697123904</v>
      </c>
      <c r="C48" s="97">
        <f>B52</f>
        <v>830116.11955491314</v>
      </c>
      <c r="D48" s="97">
        <f t="shared" ref="D48:AE48" si="13">C52</f>
        <v>805527.36589360761</v>
      </c>
      <c r="E48" s="97">
        <f t="shared" si="13"/>
        <v>779463.28701262386</v>
      </c>
      <c r="F48" s="97">
        <f t="shared" si="13"/>
        <v>751835.36339878105</v>
      </c>
      <c r="G48" s="97">
        <f t="shared" si="13"/>
        <v>722549.76436810766</v>
      </c>
      <c r="H48" s="97">
        <f t="shared" si="13"/>
        <v>691507.0293955938</v>
      </c>
      <c r="I48" s="97">
        <f t="shared" si="13"/>
        <v>658601.73032472911</v>
      </c>
      <c r="J48" s="97">
        <f t="shared" si="13"/>
        <v>623722.11330961261</v>
      </c>
      <c r="K48" s="97">
        <f t="shared" si="13"/>
        <v>586749.71927358909</v>
      </c>
      <c r="L48" s="97">
        <f t="shared" si="13"/>
        <v>547558.98159540421</v>
      </c>
      <c r="M48" s="97">
        <f t="shared" si="13"/>
        <v>506016.79965652822</v>
      </c>
      <c r="N48" s="97">
        <f t="shared" si="13"/>
        <v>461982.08680131973</v>
      </c>
      <c r="O48" s="97">
        <f t="shared" si="13"/>
        <v>415305.29117479862</v>
      </c>
      <c r="P48" s="97">
        <f t="shared" si="13"/>
        <v>365827.88781068625</v>
      </c>
      <c r="Q48" s="97">
        <f t="shared" si="13"/>
        <v>313381.84024472715</v>
      </c>
      <c r="R48" s="97">
        <f t="shared" si="13"/>
        <v>257789.02982481054</v>
      </c>
      <c r="S48" s="97">
        <f t="shared" si="13"/>
        <v>198860.65077969895</v>
      </c>
      <c r="T48" s="97">
        <f t="shared" si="13"/>
        <v>136396.56899188063</v>
      </c>
      <c r="U48" s="37">
        <f t="shared" si="13"/>
        <v>70184.64229679323</v>
      </c>
      <c r="V48" s="103"/>
      <c r="W48" s="103"/>
      <c r="X48" s="103"/>
      <c r="Y48" s="103"/>
      <c r="Z48" s="103"/>
      <c r="AA48" s="103"/>
      <c r="AB48" s="103"/>
      <c r="AC48" s="103"/>
      <c r="AD48" s="103"/>
      <c r="AE48" s="103"/>
      <c r="AF48" s="101"/>
      <c r="AG48" s="101"/>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row>
    <row r="49" spans="1:64" x14ac:dyDescent="0.3">
      <c r="A49" s="4" t="s">
        <v>29</v>
      </c>
      <c r="B49" s="106">
        <f>-B62</f>
        <v>-70184.642296792677</v>
      </c>
      <c r="C49" s="100">
        <f>B49</f>
        <v>-70184.642296792677</v>
      </c>
      <c r="D49" s="100">
        <f t="shared" ref="D49:AE49" si="14">C49</f>
        <v>-70184.642296792677</v>
      </c>
      <c r="E49" s="100">
        <f t="shared" si="14"/>
        <v>-70184.642296792677</v>
      </c>
      <c r="F49" s="100">
        <f t="shared" si="14"/>
        <v>-70184.642296792677</v>
      </c>
      <c r="G49" s="100">
        <f t="shared" si="14"/>
        <v>-70184.642296792677</v>
      </c>
      <c r="H49" s="100">
        <f t="shared" si="14"/>
        <v>-70184.642296792677</v>
      </c>
      <c r="I49" s="100">
        <f t="shared" si="14"/>
        <v>-70184.642296792677</v>
      </c>
      <c r="J49" s="100">
        <f t="shared" si="14"/>
        <v>-70184.642296792677</v>
      </c>
      <c r="K49" s="100">
        <f t="shared" si="14"/>
        <v>-70184.642296792677</v>
      </c>
      <c r="L49" s="100">
        <f t="shared" si="14"/>
        <v>-70184.642296792677</v>
      </c>
      <c r="M49" s="100">
        <f t="shared" si="14"/>
        <v>-70184.642296792677</v>
      </c>
      <c r="N49" s="100">
        <f t="shared" si="14"/>
        <v>-70184.642296792677</v>
      </c>
      <c r="O49" s="100">
        <f t="shared" si="14"/>
        <v>-70184.642296792677</v>
      </c>
      <c r="P49" s="100">
        <f t="shared" si="14"/>
        <v>-70184.642296792677</v>
      </c>
      <c r="Q49" s="100">
        <f t="shared" si="14"/>
        <v>-70184.642296792677</v>
      </c>
      <c r="R49" s="100">
        <f t="shared" si="14"/>
        <v>-70184.642296792677</v>
      </c>
      <c r="S49" s="100">
        <f t="shared" si="14"/>
        <v>-70184.642296792677</v>
      </c>
      <c r="T49" s="100">
        <f t="shared" si="14"/>
        <v>-70184.642296792677</v>
      </c>
      <c r="U49" s="54">
        <f t="shared" si="14"/>
        <v>-70184.642296792677</v>
      </c>
      <c r="V49" s="103"/>
      <c r="W49" s="103"/>
      <c r="X49" s="103"/>
      <c r="Y49" s="103"/>
      <c r="Z49" s="103"/>
      <c r="AA49" s="103"/>
      <c r="AB49" s="103"/>
      <c r="AC49" s="103"/>
      <c r="AD49" s="103"/>
      <c r="AE49" s="103"/>
      <c r="AF49" s="101"/>
      <c r="AG49" s="101"/>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row>
    <row r="50" spans="1:64" x14ac:dyDescent="0.3">
      <c r="A50" s="4" t="s">
        <v>30</v>
      </c>
      <c r="B50" s="97">
        <f>B48+B49</f>
        <v>783128.41467444634</v>
      </c>
      <c r="C50" s="97">
        <f t="shared" ref="C50:AE50" si="15">C48+C49</f>
        <v>759931.47725812043</v>
      </c>
      <c r="D50" s="97">
        <f t="shared" si="15"/>
        <v>735342.7235968149</v>
      </c>
      <c r="E50" s="97">
        <f t="shared" si="15"/>
        <v>709278.64471583115</v>
      </c>
      <c r="F50" s="97">
        <f t="shared" si="15"/>
        <v>681650.72110198834</v>
      </c>
      <c r="G50" s="97">
        <f t="shared" si="15"/>
        <v>652365.12207131495</v>
      </c>
      <c r="H50" s="97">
        <f t="shared" si="15"/>
        <v>621322.38709880109</v>
      </c>
      <c r="I50" s="97">
        <f t="shared" si="15"/>
        <v>588417.08802793641</v>
      </c>
      <c r="J50" s="97">
        <f t="shared" si="15"/>
        <v>553537.47101281991</v>
      </c>
      <c r="K50" s="97">
        <f t="shared" si="15"/>
        <v>516565.07697679638</v>
      </c>
      <c r="L50" s="97">
        <f t="shared" si="15"/>
        <v>477374.33929861151</v>
      </c>
      <c r="M50" s="97">
        <f t="shared" si="15"/>
        <v>435832.15735973557</v>
      </c>
      <c r="N50" s="97">
        <f t="shared" si="15"/>
        <v>391797.44450452703</v>
      </c>
      <c r="O50" s="97">
        <f t="shared" si="15"/>
        <v>345120.64887800592</v>
      </c>
      <c r="P50" s="97">
        <f t="shared" si="15"/>
        <v>295643.24551389355</v>
      </c>
      <c r="Q50" s="97">
        <f t="shared" si="15"/>
        <v>243197.19794793447</v>
      </c>
      <c r="R50" s="97">
        <f t="shared" si="15"/>
        <v>187604.38752801786</v>
      </c>
      <c r="S50" s="97">
        <f t="shared" si="15"/>
        <v>128676.00848290627</v>
      </c>
      <c r="T50" s="97">
        <f t="shared" si="15"/>
        <v>66211.926695087954</v>
      </c>
      <c r="U50" s="37">
        <f t="shared" si="15"/>
        <v>5.5297277867794037E-10</v>
      </c>
      <c r="V50" s="103"/>
      <c r="W50" s="103"/>
      <c r="X50" s="103"/>
      <c r="Y50" s="103"/>
      <c r="Z50" s="103"/>
      <c r="AA50" s="103"/>
      <c r="AB50" s="103"/>
      <c r="AC50" s="103"/>
      <c r="AD50" s="103"/>
      <c r="AE50" s="103"/>
      <c r="AF50" s="101"/>
      <c r="AG50" s="101"/>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row>
    <row r="51" spans="1:64" ht="16.2" x14ac:dyDescent="0.45">
      <c r="A51" s="4" t="s">
        <v>31</v>
      </c>
      <c r="B51" s="99">
        <f>B50*$B$18</f>
        <v>46987.704880466779</v>
      </c>
      <c r="C51" s="99">
        <f t="shared" ref="C51:AE51" si="16">C50*$B$18</f>
        <v>45595.888635487223</v>
      </c>
      <c r="D51" s="99">
        <f t="shared" si="16"/>
        <v>44120.563415808894</v>
      </c>
      <c r="E51" s="99">
        <f t="shared" si="16"/>
        <v>42556.718682949868</v>
      </c>
      <c r="F51" s="99">
        <f t="shared" si="16"/>
        <v>40899.043266119297</v>
      </c>
      <c r="G51" s="99">
        <f t="shared" si="16"/>
        <v>39141.907324278895</v>
      </c>
      <c r="H51" s="99">
        <f t="shared" si="16"/>
        <v>37279.343225928067</v>
      </c>
      <c r="I51" s="99">
        <f t="shared" si="16"/>
        <v>35305.025281676186</v>
      </c>
      <c r="J51" s="99">
        <f t="shared" si="16"/>
        <v>33212.248260769193</v>
      </c>
      <c r="K51" s="99">
        <f t="shared" si="16"/>
        <v>30993.904618607783</v>
      </c>
      <c r="L51" s="99">
        <f t="shared" si="16"/>
        <v>28642.460357916691</v>
      </c>
      <c r="M51" s="99">
        <f t="shared" si="16"/>
        <v>26149.929441584132</v>
      </c>
      <c r="N51" s="99">
        <f t="shared" si="16"/>
        <v>23507.846670271621</v>
      </c>
      <c r="O51" s="99">
        <f t="shared" si="16"/>
        <v>20707.238932680353</v>
      </c>
      <c r="P51" s="99">
        <f t="shared" si="16"/>
        <v>17738.594730833611</v>
      </c>
      <c r="Q51" s="99">
        <f t="shared" si="16"/>
        <v>14591.831876876067</v>
      </c>
      <c r="R51" s="99">
        <f t="shared" si="16"/>
        <v>11256.263251681072</v>
      </c>
      <c r="S51" s="99">
        <f t="shared" si="16"/>
        <v>7720.5605089743758</v>
      </c>
      <c r="T51" s="99">
        <f t="shared" si="16"/>
        <v>3972.7156017052771</v>
      </c>
      <c r="U51" s="40">
        <f t="shared" si="16"/>
        <v>3.3178366720676419E-11</v>
      </c>
      <c r="V51" s="104"/>
      <c r="W51" s="104"/>
      <c r="X51" s="104"/>
      <c r="Y51" s="104"/>
      <c r="Z51" s="104"/>
      <c r="AA51" s="104"/>
      <c r="AB51" s="104"/>
      <c r="AC51" s="104"/>
      <c r="AD51" s="104"/>
      <c r="AE51" s="104"/>
      <c r="AF51" s="101"/>
      <c r="AG51" s="101"/>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row>
    <row r="52" spans="1:64" x14ac:dyDescent="0.3">
      <c r="A52" s="4" t="s">
        <v>32</v>
      </c>
      <c r="B52" s="97">
        <f>SUM(B50:B51)</f>
        <v>830116.11955491314</v>
      </c>
      <c r="C52" s="97">
        <f t="shared" ref="C52:AE52" si="17">SUM(C50:C51)</f>
        <v>805527.36589360761</v>
      </c>
      <c r="D52" s="97">
        <f t="shared" si="17"/>
        <v>779463.28701262386</v>
      </c>
      <c r="E52" s="97">
        <f t="shared" si="17"/>
        <v>751835.36339878105</v>
      </c>
      <c r="F52" s="97">
        <f t="shared" si="17"/>
        <v>722549.76436810766</v>
      </c>
      <c r="G52" s="97">
        <f t="shared" si="17"/>
        <v>691507.0293955938</v>
      </c>
      <c r="H52" s="97">
        <f t="shared" si="17"/>
        <v>658601.73032472911</v>
      </c>
      <c r="I52" s="97">
        <f t="shared" si="17"/>
        <v>623722.11330961261</v>
      </c>
      <c r="J52" s="97">
        <f t="shared" si="17"/>
        <v>586749.71927358909</v>
      </c>
      <c r="K52" s="97">
        <f t="shared" si="17"/>
        <v>547558.98159540421</v>
      </c>
      <c r="L52" s="97">
        <f t="shared" si="17"/>
        <v>506016.79965652822</v>
      </c>
      <c r="M52" s="97">
        <f t="shared" si="17"/>
        <v>461982.08680131973</v>
      </c>
      <c r="N52" s="97">
        <f t="shared" si="17"/>
        <v>415305.29117479862</v>
      </c>
      <c r="O52" s="97">
        <f t="shared" si="17"/>
        <v>365827.88781068625</v>
      </c>
      <c r="P52" s="97">
        <f t="shared" si="17"/>
        <v>313381.84024472715</v>
      </c>
      <c r="Q52" s="97">
        <f t="shared" si="17"/>
        <v>257789.02982481054</v>
      </c>
      <c r="R52" s="97">
        <f t="shared" si="17"/>
        <v>198860.65077969895</v>
      </c>
      <c r="S52" s="97">
        <f t="shared" si="17"/>
        <v>136396.56899188063</v>
      </c>
      <c r="T52" s="97">
        <f t="shared" si="17"/>
        <v>70184.64229679323</v>
      </c>
      <c r="U52" s="37">
        <f t="shared" si="17"/>
        <v>5.8615114539861681E-10</v>
      </c>
      <c r="V52" s="103"/>
      <c r="W52" s="103"/>
      <c r="X52" s="103"/>
      <c r="Y52" s="103"/>
      <c r="Z52" s="103"/>
      <c r="AA52" s="103"/>
      <c r="AB52" s="103"/>
      <c r="AC52" s="103"/>
      <c r="AD52" s="103"/>
      <c r="AE52" s="103"/>
      <c r="AF52" s="101"/>
      <c r="AG52" s="101"/>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x14ac:dyDescent="0.3">
      <c r="A53" s="4"/>
      <c r="B53" s="95"/>
      <c r="C53" s="95"/>
      <c r="D53" s="95"/>
      <c r="E53" s="95"/>
      <c r="F53" s="95"/>
      <c r="G53" s="95"/>
      <c r="H53" s="95"/>
      <c r="I53" s="95"/>
      <c r="J53" s="95"/>
      <c r="K53" s="95"/>
      <c r="L53" s="95"/>
      <c r="M53" s="95"/>
      <c r="N53" s="95"/>
      <c r="O53" s="95"/>
      <c r="P53" s="95"/>
      <c r="Q53" s="95"/>
      <c r="R53" s="95"/>
      <c r="S53" s="95"/>
      <c r="T53" s="95"/>
      <c r="U53" s="41"/>
      <c r="V53" s="101"/>
      <c r="W53" s="101"/>
      <c r="X53" s="101"/>
      <c r="Y53" s="101"/>
      <c r="Z53" s="101"/>
      <c r="AA53" s="101"/>
      <c r="AB53" s="101"/>
      <c r="AC53" s="101"/>
      <c r="AD53" s="101"/>
      <c r="AE53" s="101"/>
      <c r="AF53" s="101"/>
      <c r="AG53" s="101"/>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row>
    <row r="54" spans="1:64" x14ac:dyDescent="0.3">
      <c r="A54" s="4" t="s">
        <v>31</v>
      </c>
      <c r="B54" s="107">
        <f>B36</f>
        <v>0.06</v>
      </c>
      <c r="C54" s="95"/>
      <c r="D54" s="95"/>
      <c r="E54" s="95"/>
      <c r="F54" s="95"/>
      <c r="G54" s="95"/>
      <c r="H54" s="95"/>
      <c r="I54" s="95"/>
      <c r="J54" s="95"/>
      <c r="K54" s="95"/>
      <c r="L54" s="95"/>
      <c r="M54" s="95"/>
      <c r="N54" s="95"/>
      <c r="O54" s="95"/>
      <c r="P54" s="95"/>
      <c r="Q54" s="95"/>
      <c r="R54" s="95"/>
      <c r="S54" s="95"/>
      <c r="T54" s="95"/>
      <c r="U54" s="41"/>
      <c r="V54" s="101"/>
      <c r="W54" s="101"/>
      <c r="X54" s="101"/>
      <c r="Y54" s="101"/>
      <c r="Z54" s="101"/>
      <c r="AA54" s="101"/>
      <c r="AB54" s="101"/>
      <c r="AC54" s="101"/>
      <c r="AD54" s="101"/>
      <c r="AE54" s="101"/>
      <c r="AF54" s="101"/>
      <c r="AG54" s="101"/>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row>
    <row r="55" spans="1:64" x14ac:dyDescent="0.3">
      <c r="A55" s="4" t="s">
        <v>33</v>
      </c>
      <c r="B55" s="108">
        <f>B37</f>
        <v>2.5000000000000001E-2</v>
      </c>
      <c r="C55" s="95"/>
      <c r="D55" s="95"/>
      <c r="E55" s="95"/>
      <c r="F55" s="95"/>
      <c r="G55" s="95"/>
      <c r="H55" s="95"/>
      <c r="I55" s="95"/>
      <c r="J55" s="95"/>
      <c r="K55" s="95"/>
      <c r="L55" s="95"/>
      <c r="M55" s="95"/>
      <c r="N55" s="95"/>
      <c r="O55" s="95"/>
      <c r="P55" s="95"/>
      <c r="Q55" s="95"/>
      <c r="R55" s="95"/>
      <c r="S55" s="95"/>
      <c r="T55" s="95"/>
      <c r="U55" s="41"/>
      <c r="V55" s="101"/>
      <c r="W55" s="101"/>
      <c r="X55" s="101"/>
      <c r="Y55" s="101"/>
      <c r="Z55" s="101"/>
      <c r="AA55" s="101"/>
      <c r="AB55" s="101"/>
      <c r="AC55" s="101"/>
      <c r="AD55" s="101"/>
      <c r="AE55" s="101"/>
      <c r="AF55" s="101"/>
      <c r="AG55" s="101"/>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row>
    <row r="56" spans="1:64" x14ac:dyDescent="0.3">
      <c r="A56" s="4" t="s">
        <v>34</v>
      </c>
      <c r="B56" s="109">
        <f>(1+B54)/(1+B55)-1</f>
        <v>3.4146341463414887E-2</v>
      </c>
      <c r="C56" s="95"/>
      <c r="D56" s="95"/>
      <c r="E56" s="95"/>
      <c r="F56" s="95"/>
      <c r="G56" s="95"/>
      <c r="H56" s="95"/>
      <c r="I56" s="95"/>
      <c r="J56" s="95"/>
      <c r="K56" s="95"/>
      <c r="L56" s="95"/>
      <c r="M56" s="95"/>
      <c r="N56" s="95"/>
      <c r="O56" s="95"/>
      <c r="P56" s="95"/>
      <c r="Q56" s="95"/>
      <c r="R56" s="95"/>
      <c r="S56" s="95"/>
      <c r="T56" s="95"/>
      <c r="U56" s="41"/>
      <c r="V56" s="101"/>
      <c r="W56" s="101"/>
      <c r="X56" s="101"/>
      <c r="Y56" s="101"/>
      <c r="Z56" s="101"/>
      <c r="AA56" s="101"/>
      <c r="AB56" s="101"/>
      <c r="AC56" s="101"/>
      <c r="AD56" s="101"/>
      <c r="AE56" s="101"/>
      <c r="AF56" s="101"/>
      <c r="AG56" s="101"/>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row>
    <row r="57" spans="1:64" x14ac:dyDescent="0.3">
      <c r="A57" s="45" t="s">
        <v>16</v>
      </c>
      <c r="B57" s="10">
        <v>1</v>
      </c>
      <c r="C57" s="95"/>
      <c r="D57" s="95"/>
      <c r="E57" s="95"/>
      <c r="F57" s="95"/>
      <c r="G57" s="95"/>
      <c r="H57" s="95"/>
      <c r="I57" s="95"/>
      <c r="J57" s="95"/>
      <c r="K57" s="95"/>
      <c r="L57" s="95"/>
      <c r="M57" s="95"/>
      <c r="N57" s="95"/>
      <c r="O57" s="95"/>
      <c r="P57" s="95"/>
      <c r="Q57" s="95"/>
      <c r="R57" s="95"/>
      <c r="S57" s="95"/>
      <c r="T57" s="95"/>
      <c r="U57" s="41"/>
      <c r="V57" s="101"/>
      <c r="W57" s="101"/>
      <c r="X57" s="101"/>
      <c r="Y57" s="101"/>
      <c r="Z57" s="101"/>
      <c r="AA57" s="101"/>
      <c r="AB57" s="101"/>
      <c r="AC57" s="101"/>
      <c r="AD57" s="101"/>
      <c r="AE57" s="101"/>
      <c r="AF57" s="101"/>
      <c r="AG57" s="101"/>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row>
    <row r="58" spans="1:64" x14ac:dyDescent="0.3">
      <c r="A58" s="45" t="s">
        <v>8</v>
      </c>
      <c r="B58" s="10">
        <f>B40</f>
        <v>20</v>
      </c>
      <c r="C58" s="95"/>
      <c r="D58" s="95"/>
      <c r="E58" s="95"/>
      <c r="F58" s="95"/>
      <c r="G58" s="95"/>
      <c r="H58" s="95"/>
      <c r="I58" s="95"/>
      <c r="J58" s="95"/>
      <c r="K58" s="95"/>
      <c r="L58" s="95"/>
      <c r="M58" s="95"/>
      <c r="N58" s="95"/>
      <c r="O58" s="95"/>
      <c r="P58" s="95"/>
      <c r="Q58" s="95"/>
      <c r="R58" s="95"/>
      <c r="S58" s="95"/>
      <c r="T58" s="95"/>
      <c r="U58" s="41"/>
      <c r="V58" s="101"/>
      <c r="W58" s="101"/>
      <c r="X58" s="101"/>
      <c r="Y58" s="101"/>
      <c r="Z58" s="101"/>
      <c r="AA58" s="101"/>
      <c r="AB58" s="101"/>
      <c r="AC58" s="101"/>
      <c r="AD58" s="101"/>
      <c r="AE58" s="101"/>
      <c r="AF58" s="101"/>
      <c r="AG58" s="101"/>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row>
    <row r="59" spans="1:64" x14ac:dyDescent="0.3">
      <c r="A59" s="110" t="s">
        <v>9</v>
      </c>
      <c r="B59" s="10">
        <v>1</v>
      </c>
      <c r="C59" s="95"/>
      <c r="D59" s="95"/>
      <c r="E59" s="95"/>
      <c r="F59" s="95"/>
      <c r="G59" s="95"/>
      <c r="H59" s="95"/>
      <c r="I59" s="95"/>
      <c r="J59" s="95"/>
      <c r="K59" s="95"/>
      <c r="L59" s="95"/>
      <c r="M59" s="95"/>
      <c r="N59" s="95"/>
      <c r="O59" s="95"/>
      <c r="P59" s="95"/>
      <c r="Q59" s="95"/>
      <c r="R59" s="95"/>
      <c r="S59" s="95"/>
      <c r="T59" s="95"/>
      <c r="U59" s="41"/>
      <c r="V59" s="101"/>
      <c r="W59" s="101"/>
      <c r="X59" s="101"/>
      <c r="Y59" s="101"/>
      <c r="Z59" s="101"/>
      <c r="AA59" s="101"/>
      <c r="AB59" s="101"/>
      <c r="AC59" s="101"/>
      <c r="AD59" s="101"/>
      <c r="AE59" s="101"/>
      <c r="AF59" s="101"/>
      <c r="AG59" s="101"/>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row>
    <row r="60" spans="1:64" x14ac:dyDescent="0.3">
      <c r="A60" s="110" t="s">
        <v>10</v>
      </c>
      <c r="B60" s="15">
        <f>B58*B59</f>
        <v>20</v>
      </c>
      <c r="C60" s="95"/>
      <c r="D60" s="95"/>
      <c r="E60" s="95"/>
      <c r="F60" s="95"/>
      <c r="G60" s="95"/>
      <c r="H60" s="95"/>
      <c r="I60" s="95"/>
      <c r="J60" s="95"/>
      <c r="K60" s="95"/>
      <c r="L60" s="95"/>
      <c r="M60" s="95"/>
      <c r="N60" s="95"/>
      <c r="O60" s="95"/>
      <c r="P60" s="95"/>
      <c r="Q60" s="95"/>
      <c r="R60" s="95"/>
      <c r="S60" s="95"/>
      <c r="T60" s="95"/>
      <c r="U60" s="41"/>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row>
    <row r="61" spans="1:64" ht="28.8" x14ac:dyDescent="0.3">
      <c r="A61" s="46" t="s">
        <v>11</v>
      </c>
      <c r="B61" s="61">
        <f>B54</f>
        <v>0.06</v>
      </c>
      <c r="C61" s="111" t="s">
        <v>31</v>
      </c>
      <c r="D61" s="112" t="s">
        <v>35</v>
      </c>
      <c r="E61" s="95"/>
      <c r="F61" s="95"/>
      <c r="G61" s="95"/>
      <c r="H61" s="95"/>
      <c r="I61" s="95"/>
      <c r="J61" s="95"/>
      <c r="K61" s="95"/>
      <c r="L61" s="95"/>
      <c r="M61" s="95"/>
      <c r="N61" s="95"/>
      <c r="O61" s="95"/>
      <c r="P61" s="95"/>
      <c r="Q61" s="95"/>
      <c r="R61" s="95"/>
      <c r="S61" s="95"/>
      <c r="T61" s="95"/>
      <c r="U61" s="41"/>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row>
    <row r="62" spans="1:64" x14ac:dyDescent="0.3">
      <c r="A62" s="46" t="s">
        <v>14</v>
      </c>
      <c r="B62" s="24">
        <f>B44</f>
        <v>70184.642296792677</v>
      </c>
      <c r="C62" s="95"/>
      <c r="D62" s="95"/>
      <c r="E62" s="95"/>
      <c r="F62" s="95"/>
      <c r="G62" s="95"/>
      <c r="H62" s="95"/>
      <c r="I62" s="95"/>
      <c r="J62" s="95"/>
      <c r="K62" s="95"/>
      <c r="L62" s="95"/>
      <c r="M62" s="95"/>
      <c r="N62" s="95"/>
      <c r="O62" s="95"/>
      <c r="P62" s="95"/>
      <c r="Q62" s="95"/>
      <c r="R62" s="95"/>
      <c r="S62" s="95"/>
      <c r="T62" s="95"/>
      <c r="U62" s="41"/>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row>
    <row r="63" spans="1:64" x14ac:dyDescent="0.3">
      <c r="A63" s="46" t="s">
        <v>19</v>
      </c>
      <c r="B63" s="10">
        <v>0</v>
      </c>
      <c r="C63" s="95"/>
      <c r="D63" s="95"/>
      <c r="E63" s="95"/>
      <c r="F63" s="95"/>
      <c r="G63" s="95"/>
      <c r="H63" s="95"/>
      <c r="I63" s="95"/>
      <c r="J63" s="95"/>
      <c r="K63" s="95"/>
      <c r="L63" s="95"/>
      <c r="M63" s="95"/>
      <c r="N63" s="95"/>
      <c r="O63" s="95"/>
      <c r="P63" s="95"/>
      <c r="Q63" s="95"/>
      <c r="R63" s="95"/>
      <c r="S63" s="95"/>
      <c r="T63" s="95"/>
      <c r="U63" s="41"/>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row>
    <row r="64" spans="1:64" ht="15" thickBot="1" x14ac:dyDescent="0.35">
      <c r="A64" s="48" t="s">
        <v>20</v>
      </c>
      <c r="B64" s="49">
        <f>PV(B61/B59,B60,B62,B63,B57)</f>
        <v>-853313.05697123904</v>
      </c>
      <c r="C64" s="50"/>
      <c r="D64" s="50"/>
      <c r="E64" s="50"/>
      <c r="F64" s="50"/>
      <c r="G64" s="50"/>
      <c r="H64" s="50"/>
      <c r="I64" s="50"/>
      <c r="J64" s="50"/>
      <c r="K64" s="50"/>
      <c r="L64" s="50"/>
      <c r="M64" s="50"/>
      <c r="N64" s="50"/>
      <c r="O64" s="50"/>
      <c r="P64" s="50"/>
      <c r="Q64" s="50"/>
      <c r="R64" s="50"/>
      <c r="S64" s="50"/>
      <c r="T64" s="50"/>
      <c r="U64" s="51"/>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row>
    <row r="66" spans="1:24" x14ac:dyDescent="0.3">
      <c r="A66" s="62" t="s">
        <v>36</v>
      </c>
    </row>
    <row r="67" spans="1:24" ht="42.6" thickBot="1" x14ac:dyDescent="0.35">
      <c r="A67" s="63" t="s">
        <v>37</v>
      </c>
    </row>
    <row r="68" spans="1:24" ht="15" thickBot="1" x14ac:dyDescent="0.35">
      <c r="A68" s="9" t="s">
        <v>6</v>
      </c>
      <c r="B68" s="64">
        <v>0</v>
      </c>
      <c r="D68" s="65"/>
      <c r="E68" s="66">
        <v>1</v>
      </c>
      <c r="F68" s="66">
        <f>E68+1</f>
        <v>2</v>
      </c>
      <c r="G68" s="66">
        <f t="shared" ref="G68:V68" si="18">F68+1</f>
        <v>3</v>
      </c>
      <c r="H68" s="66">
        <f t="shared" si="18"/>
        <v>4</v>
      </c>
      <c r="I68" s="66">
        <f t="shared" si="18"/>
        <v>5</v>
      </c>
      <c r="J68" s="66">
        <f t="shared" si="18"/>
        <v>6</v>
      </c>
      <c r="K68" s="66">
        <f t="shared" si="18"/>
        <v>7</v>
      </c>
      <c r="L68" s="66">
        <f t="shared" si="18"/>
        <v>8</v>
      </c>
      <c r="M68" s="66">
        <f t="shared" si="18"/>
        <v>9</v>
      </c>
      <c r="N68" s="66">
        <f t="shared" si="18"/>
        <v>10</v>
      </c>
      <c r="O68" s="66">
        <f t="shared" si="18"/>
        <v>11</v>
      </c>
      <c r="P68" s="66">
        <f t="shared" si="18"/>
        <v>12</v>
      </c>
      <c r="Q68" s="67">
        <f t="shared" si="18"/>
        <v>13</v>
      </c>
      <c r="R68" s="66">
        <f t="shared" si="18"/>
        <v>14</v>
      </c>
      <c r="S68" s="66">
        <f t="shared" si="18"/>
        <v>15</v>
      </c>
      <c r="T68" s="68">
        <f t="shared" si="18"/>
        <v>16</v>
      </c>
      <c r="U68" s="68">
        <f t="shared" si="18"/>
        <v>17</v>
      </c>
      <c r="V68" s="69">
        <f t="shared" si="18"/>
        <v>18</v>
      </c>
      <c r="W68" s="70"/>
      <c r="X68" s="70"/>
    </row>
    <row r="69" spans="1:24" ht="15" thickBot="1" x14ac:dyDescent="0.35">
      <c r="A69" s="12" t="s">
        <v>8</v>
      </c>
      <c r="B69" s="71">
        <f>B5</f>
        <v>18</v>
      </c>
      <c r="D69" s="72" t="s">
        <v>38</v>
      </c>
      <c r="E69" s="24">
        <f>-B75</f>
        <v>364205.772040496</v>
      </c>
      <c r="F69" s="73">
        <f>E71</f>
        <v>386058.11836292577</v>
      </c>
      <c r="G69" s="73">
        <f t="shared" ref="G69:V69" si="19">F71</f>
        <v>409221.60546470131</v>
      </c>
      <c r="H69" s="73">
        <f t="shared" si="19"/>
        <v>433774.90179258341</v>
      </c>
      <c r="I69" s="73">
        <f t="shared" si="19"/>
        <v>459801.39590013842</v>
      </c>
      <c r="J69" s="73">
        <f t="shared" si="19"/>
        <v>487389.47965414671</v>
      </c>
      <c r="K69" s="73">
        <f t="shared" si="19"/>
        <v>516632.8484333955</v>
      </c>
      <c r="L69" s="73">
        <f t="shared" si="19"/>
        <v>547630.81933939923</v>
      </c>
      <c r="M69" s="73">
        <f t="shared" si="19"/>
        <v>580488.66849976312</v>
      </c>
      <c r="N69" s="73">
        <f t="shared" si="19"/>
        <v>615317.98860974889</v>
      </c>
      <c r="O69" s="73">
        <f t="shared" si="19"/>
        <v>652237.06792633387</v>
      </c>
      <c r="P69" s="74">
        <f t="shared" si="19"/>
        <v>691371.29200191388</v>
      </c>
      <c r="Q69" s="75">
        <f t="shared" si="19"/>
        <v>732853.56952202867</v>
      </c>
      <c r="R69" s="76">
        <f t="shared" si="19"/>
        <v>776824.78369335039</v>
      </c>
      <c r="S69" s="73">
        <f t="shared" si="19"/>
        <v>823434.27071495145</v>
      </c>
      <c r="T69" s="77">
        <f t="shared" si="19"/>
        <v>872840.32695784851</v>
      </c>
      <c r="U69" s="77">
        <f t="shared" si="19"/>
        <v>925210.74657531944</v>
      </c>
      <c r="V69" s="74">
        <f t="shared" si="19"/>
        <v>980723.39136983862</v>
      </c>
      <c r="W69" s="36"/>
      <c r="X69" s="36"/>
    </row>
    <row r="70" spans="1:24" ht="16.2" x14ac:dyDescent="0.45">
      <c r="A70" s="9" t="s">
        <v>9</v>
      </c>
      <c r="B70" s="64">
        <v>1</v>
      </c>
      <c r="D70" s="72" t="s">
        <v>39</v>
      </c>
      <c r="E70" s="78">
        <f>E69*$B$72</f>
        <v>21852.346322429759</v>
      </c>
      <c r="F70" s="78">
        <f t="shared" ref="F70:V70" si="20">F69*$B$72</f>
        <v>23163.487101775547</v>
      </c>
      <c r="G70" s="78">
        <f t="shared" si="20"/>
        <v>24553.296327882079</v>
      </c>
      <c r="H70" s="78">
        <f t="shared" si="20"/>
        <v>26026.494107555005</v>
      </c>
      <c r="I70" s="78">
        <f t="shared" si="20"/>
        <v>27588.083754008305</v>
      </c>
      <c r="J70" s="78">
        <f t="shared" si="20"/>
        <v>29243.368779248802</v>
      </c>
      <c r="K70" s="78">
        <f t="shared" si="20"/>
        <v>30997.970906003728</v>
      </c>
      <c r="L70" s="78">
        <f t="shared" si="20"/>
        <v>32857.849160363956</v>
      </c>
      <c r="M70" s="78">
        <f t="shared" si="20"/>
        <v>34829.320109985783</v>
      </c>
      <c r="N70" s="78">
        <f t="shared" si="20"/>
        <v>36919.079316584932</v>
      </c>
      <c r="O70" s="78">
        <f t="shared" si="20"/>
        <v>39134.22407558003</v>
      </c>
      <c r="P70" s="78">
        <f t="shared" si="20"/>
        <v>41482.277520114832</v>
      </c>
      <c r="Q70" s="78">
        <f t="shared" si="20"/>
        <v>43971.214171321721</v>
      </c>
      <c r="R70" s="78">
        <f t="shared" si="20"/>
        <v>46609.487021601024</v>
      </c>
      <c r="S70" s="78">
        <f t="shared" si="20"/>
        <v>49406.056242897088</v>
      </c>
      <c r="T70" s="78">
        <f t="shared" si="20"/>
        <v>52370.419617470907</v>
      </c>
      <c r="U70" s="78">
        <f t="shared" si="20"/>
        <v>55512.644794519161</v>
      </c>
      <c r="V70" s="79">
        <f t="shared" si="20"/>
        <v>58843.403482190311</v>
      </c>
      <c r="W70" s="39"/>
      <c r="X70" s="39"/>
    </row>
    <row r="71" spans="1:24" ht="15" thickBot="1" x14ac:dyDescent="0.35">
      <c r="A71" s="9" t="s">
        <v>10</v>
      </c>
      <c r="B71" s="71">
        <f>B69*B70</f>
        <v>18</v>
      </c>
      <c r="D71" s="80" t="s">
        <v>40</v>
      </c>
      <c r="E71" s="81">
        <f>E69+E70</f>
        <v>386058.11836292577</v>
      </c>
      <c r="F71" s="81">
        <f t="shared" ref="F71:V71" si="21">F69+F70</f>
        <v>409221.60546470131</v>
      </c>
      <c r="G71" s="81">
        <f t="shared" si="21"/>
        <v>433774.90179258341</v>
      </c>
      <c r="H71" s="81">
        <f t="shared" si="21"/>
        <v>459801.39590013842</v>
      </c>
      <c r="I71" s="81">
        <f t="shared" si="21"/>
        <v>487389.47965414671</v>
      </c>
      <c r="J71" s="81">
        <f t="shared" si="21"/>
        <v>516632.8484333955</v>
      </c>
      <c r="K71" s="81">
        <f t="shared" si="21"/>
        <v>547630.81933939923</v>
      </c>
      <c r="L71" s="81">
        <f t="shared" si="21"/>
        <v>580488.66849976312</v>
      </c>
      <c r="M71" s="81">
        <f t="shared" si="21"/>
        <v>615317.98860974889</v>
      </c>
      <c r="N71" s="81">
        <f t="shared" si="21"/>
        <v>652237.06792633387</v>
      </c>
      <c r="O71" s="81">
        <f t="shared" si="21"/>
        <v>691371.29200191388</v>
      </c>
      <c r="P71" s="81">
        <f t="shared" si="21"/>
        <v>732853.56952202867</v>
      </c>
      <c r="Q71" s="81">
        <f t="shared" si="21"/>
        <v>776824.78369335039</v>
      </c>
      <c r="R71" s="81">
        <f t="shared" si="21"/>
        <v>823434.27071495145</v>
      </c>
      <c r="S71" s="81">
        <f t="shared" si="21"/>
        <v>872840.32695784851</v>
      </c>
      <c r="T71" s="82">
        <f t="shared" si="21"/>
        <v>925210.74657531944</v>
      </c>
      <c r="U71" s="82">
        <f t="shared" si="21"/>
        <v>980723.39136983862</v>
      </c>
      <c r="V71" s="83">
        <f t="shared" si="21"/>
        <v>1039566.794852029</v>
      </c>
      <c r="W71" s="36"/>
      <c r="X71" s="36"/>
    </row>
    <row r="72" spans="1:24" x14ac:dyDescent="0.3">
      <c r="A72" s="9" t="s">
        <v>11</v>
      </c>
      <c r="B72" s="84">
        <f>B61</f>
        <v>0.06</v>
      </c>
      <c r="C72" t="s">
        <v>41</v>
      </c>
    </row>
    <row r="73" spans="1:24" x14ac:dyDescent="0.3">
      <c r="A73" s="9" t="s">
        <v>14</v>
      </c>
      <c r="B73" s="85">
        <v>0</v>
      </c>
    </row>
    <row r="74" spans="1:24" x14ac:dyDescent="0.3">
      <c r="A74" s="9" t="s">
        <v>19</v>
      </c>
      <c r="B74" s="86">
        <f>B12</f>
        <v>1039566.79485203</v>
      </c>
    </row>
    <row r="75" spans="1:24" x14ac:dyDescent="0.3">
      <c r="A75" s="9" t="s">
        <v>20</v>
      </c>
      <c r="B75" s="87">
        <f>PV(B72/B70,B71,B73,B74,B68)</f>
        <v>-364205.772040496</v>
      </c>
    </row>
    <row r="78" spans="1:24" ht="15" thickBot="1" x14ac:dyDescent="0.35">
      <c r="A78" s="88" t="s">
        <v>42</v>
      </c>
    </row>
    <row r="79" spans="1:24" x14ac:dyDescent="0.3">
      <c r="A79" s="9" t="s">
        <v>6</v>
      </c>
      <c r="B79" s="64">
        <v>0</v>
      </c>
      <c r="D79" s="52"/>
      <c r="E79" s="33">
        <v>1</v>
      </c>
      <c r="F79" s="33">
        <f>E79+1</f>
        <v>2</v>
      </c>
      <c r="G79" s="33">
        <f t="shared" ref="G79:V79" si="22">F79+1</f>
        <v>3</v>
      </c>
      <c r="H79" s="33">
        <f t="shared" si="22"/>
        <v>4</v>
      </c>
      <c r="I79" s="33">
        <f t="shared" si="22"/>
        <v>5</v>
      </c>
      <c r="J79" s="33">
        <f t="shared" si="22"/>
        <v>6</v>
      </c>
      <c r="K79" s="33">
        <f t="shared" si="22"/>
        <v>7</v>
      </c>
      <c r="L79" s="33">
        <f t="shared" si="22"/>
        <v>8</v>
      </c>
      <c r="M79" s="33">
        <f t="shared" si="22"/>
        <v>9</v>
      </c>
      <c r="N79" s="33">
        <f t="shared" si="22"/>
        <v>10</v>
      </c>
      <c r="O79" s="33">
        <f t="shared" si="22"/>
        <v>11</v>
      </c>
      <c r="P79" s="33">
        <f t="shared" si="22"/>
        <v>12</v>
      </c>
      <c r="Q79" s="33">
        <f t="shared" si="22"/>
        <v>13</v>
      </c>
      <c r="R79" s="33">
        <f t="shared" si="22"/>
        <v>14</v>
      </c>
      <c r="S79" s="33">
        <f t="shared" si="22"/>
        <v>15</v>
      </c>
      <c r="T79" s="33">
        <f t="shared" si="22"/>
        <v>16</v>
      </c>
      <c r="U79" s="33">
        <f t="shared" si="22"/>
        <v>17</v>
      </c>
      <c r="V79" s="33">
        <f t="shared" si="22"/>
        <v>18</v>
      </c>
      <c r="W79" s="70"/>
      <c r="X79" s="70"/>
    </row>
    <row r="80" spans="1:24" x14ac:dyDescent="0.3">
      <c r="A80" s="12" t="s">
        <v>8</v>
      </c>
      <c r="B80" s="71">
        <f>B69</f>
        <v>18</v>
      </c>
      <c r="D80" s="4" t="s">
        <v>28</v>
      </c>
      <c r="E80" s="35">
        <v>0</v>
      </c>
      <c r="F80" s="36">
        <f t="shared" ref="F80:V80" si="23">E83</f>
        <v>33636.785155047772</v>
      </c>
      <c r="G80" s="36">
        <f t="shared" si="23"/>
        <v>69291.777419398408</v>
      </c>
      <c r="H80" s="36">
        <f t="shared" si="23"/>
        <v>107086.06921961007</v>
      </c>
      <c r="I80" s="36">
        <f t="shared" si="23"/>
        <v>147148.01852783444</v>
      </c>
      <c r="J80" s="36">
        <f t="shared" si="23"/>
        <v>189613.68479455227</v>
      </c>
      <c r="K80" s="36">
        <f t="shared" si="23"/>
        <v>234627.29103727319</v>
      </c>
      <c r="L80" s="36">
        <f t="shared" si="23"/>
        <v>282341.71365455736</v>
      </c>
      <c r="M80" s="36">
        <f t="shared" si="23"/>
        <v>332919.00162887858</v>
      </c>
      <c r="N80" s="36">
        <f t="shared" si="23"/>
        <v>386530.92688165908</v>
      </c>
      <c r="O80" s="36">
        <f t="shared" si="23"/>
        <v>443359.56764960638</v>
      </c>
      <c r="P80" s="36">
        <f t="shared" si="23"/>
        <v>503597.92686363054</v>
      </c>
      <c r="Q80" s="36">
        <f t="shared" si="23"/>
        <v>567450.58763049613</v>
      </c>
      <c r="R80" s="36">
        <f t="shared" si="23"/>
        <v>635134.40804337373</v>
      </c>
      <c r="S80" s="36">
        <f t="shared" si="23"/>
        <v>706879.25768102391</v>
      </c>
      <c r="T80" s="36">
        <f t="shared" si="23"/>
        <v>782928.79829693318</v>
      </c>
      <c r="U80" s="36">
        <f t="shared" si="23"/>
        <v>863541.31134979695</v>
      </c>
      <c r="V80" s="36">
        <f t="shared" si="23"/>
        <v>948990.57518583257</v>
      </c>
      <c r="W80" s="36"/>
      <c r="X80" s="36"/>
    </row>
    <row r="81" spans="1:24" x14ac:dyDescent="0.3">
      <c r="A81" s="9" t="s">
        <v>9</v>
      </c>
      <c r="B81" s="64">
        <v>1</v>
      </c>
      <c r="D81" s="4" t="s">
        <v>31</v>
      </c>
      <c r="E81" s="35">
        <f>E80*$B$83</f>
        <v>0</v>
      </c>
      <c r="F81" s="35">
        <f t="shared" ref="F81:V81" si="24">F80*$B$83</f>
        <v>2018.2071093028662</v>
      </c>
      <c r="G81" s="35">
        <f t="shared" si="24"/>
        <v>4157.5066451639041</v>
      </c>
      <c r="H81" s="35">
        <f t="shared" si="24"/>
        <v>6425.1641531766045</v>
      </c>
      <c r="I81" s="35">
        <f t="shared" si="24"/>
        <v>8828.8811116700672</v>
      </c>
      <c r="J81" s="35">
        <f t="shared" si="24"/>
        <v>11376.821087673135</v>
      </c>
      <c r="K81" s="35">
        <f t="shared" si="24"/>
        <v>14077.637462236391</v>
      </c>
      <c r="L81" s="35">
        <f t="shared" si="24"/>
        <v>16940.502819273443</v>
      </c>
      <c r="M81" s="35">
        <f t="shared" si="24"/>
        <v>19975.140097732714</v>
      </c>
      <c r="N81" s="35">
        <f t="shared" si="24"/>
        <v>23191.855612899544</v>
      </c>
      <c r="O81" s="35">
        <f t="shared" si="24"/>
        <v>26601.574058976381</v>
      </c>
      <c r="P81" s="35">
        <f t="shared" si="24"/>
        <v>30215.875611817832</v>
      </c>
      <c r="Q81" s="35">
        <f t="shared" si="24"/>
        <v>34047.035257829768</v>
      </c>
      <c r="R81" s="35">
        <f t="shared" si="24"/>
        <v>38108.064482602422</v>
      </c>
      <c r="S81" s="35">
        <f t="shared" si="24"/>
        <v>42412.75546086143</v>
      </c>
      <c r="T81" s="35">
        <f t="shared" si="24"/>
        <v>46975.727897815988</v>
      </c>
      <c r="U81" s="35">
        <f t="shared" si="24"/>
        <v>51812.478680987813</v>
      </c>
      <c r="V81" s="89">
        <f t="shared" si="24"/>
        <v>56939.43451114995</v>
      </c>
      <c r="W81" s="90"/>
      <c r="X81" s="90"/>
    </row>
    <row r="82" spans="1:24" x14ac:dyDescent="0.3">
      <c r="A82" s="9" t="s">
        <v>10</v>
      </c>
      <c r="B82" s="71">
        <f>B80*B81</f>
        <v>18</v>
      </c>
      <c r="D82" s="4" t="s">
        <v>43</v>
      </c>
      <c r="E82" s="36">
        <f>-B86</f>
        <v>33636.785155047772</v>
      </c>
      <c r="F82" s="36">
        <f>E82</f>
        <v>33636.785155047772</v>
      </c>
      <c r="G82" s="36">
        <f t="shared" ref="G82:V82" si="25">F82</f>
        <v>33636.785155047772</v>
      </c>
      <c r="H82" s="36">
        <f t="shared" si="25"/>
        <v>33636.785155047772</v>
      </c>
      <c r="I82" s="36">
        <f t="shared" si="25"/>
        <v>33636.785155047772</v>
      </c>
      <c r="J82" s="36">
        <f t="shared" si="25"/>
        <v>33636.785155047772</v>
      </c>
      <c r="K82" s="36">
        <f t="shared" si="25"/>
        <v>33636.785155047772</v>
      </c>
      <c r="L82" s="36">
        <f t="shared" si="25"/>
        <v>33636.785155047772</v>
      </c>
      <c r="M82" s="36">
        <f t="shared" si="25"/>
        <v>33636.785155047772</v>
      </c>
      <c r="N82" s="36">
        <f t="shared" si="25"/>
        <v>33636.785155047772</v>
      </c>
      <c r="O82" s="36">
        <f t="shared" si="25"/>
        <v>33636.785155047772</v>
      </c>
      <c r="P82" s="36">
        <f t="shared" si="25"/>
        <v>33636.785155047772</v>
      </c>
      <c r="Q82" s="36">
        <f t="shared" si="25"/>
        <v>33636.785155047772</v>
      </c>
      <c r="R82" s="36">
        <f t="shared" si="25"/>
        <v>33636.785155047772</v>
      </c>
      <c r="S82" s="36">
        <f t="shared" si="25"/>
        <v>33636.785155047772</v>
      </c>
      <c r="T82" s="36">
        <f t="shared" si="25"/>
        <v>33636.785155047772</v>
      </c>
      <c r="U82" s="36">
        <f t="shared" si="25"/>
        <v>33636.785155047772</v>
      </c>
      <c r="V82" s="36">
        <f t="shared" si="25"/>
        <v>33636.785155047772</v>
      </c>
      <c r="W82" s="36"/>
      <c r="X82" s="36"/>
    </row>
    <row r="83" spans="1:24" ht="15" thickBot="1" x14ac:dyDescent="0.35">
      <c r="A83" s="9" t="s">
        <v>11</v>
      </c>
      <c r="B83" s="84">
        <f>B72</f>
        <v>0.06</v>
      </c>
      <c r="D83" s="91" t="s">
        <v>32</v>
      </c>
      <c r="E83" s="92">
        <f>E80+E81+E82</f>
        <v>33636.785155047772</v>
      </c>
      <c r="F83" s="92">
        <f>F80+F81+F82</f>
        <v>69291.777419398408</v>
      </c>
      <c r="G83" s="92">
        <f t="shared" ref="G83:V83" si="26">G80+G81+G82</f>
        <v>107086.06921961007</v>
      </c>
      <c r="H83" s="92">
        <f t="shared" si="26"/>
        <v>147148.01852783444</v>
      </c>
      <c r="I83" s="92">
        <f t="shared" si="26"/>
        <v>189613.68479455227</v>
      </c>
      <c r="J83" s="92">
        <f t="shared" si="26"/>
        <v>234627.29103727319</v>
      </c>
      <c r="K83" s="92">
        <f t="shared" si="26"/>
        <v>282341.71365455736</v>
      </c>
      <c r="L83" s="92">
        <f t="shared" si="26"/>
        <v>332919.00162887858</v>
      </c>
      <c r="M83" s="92">
        <f t="shared" si="26"/>
        <v>386530.92688165908</v>
      </c>
      <c r="N83" s="92">
        <f t="shared" si="26"/>
        <v>443359.56764960638</v>
      </c>
      <c r="O83" s="92">
        <f t="shared" si="26"/>
        <v>503597.92686363054</v>
      </c>
      <c r="P83" s="92">
        <f t="shared" si="26"/>
        <v>567450.58763049613</v>
      </c>
      <c r="Q83" s="92">
        <f t="shared" si="26"/>
        <v>635134.40804337373</v>
      </c>
      <c r="R83" s="92">
        <f t="shared" si="26"/>
        <v>706879.25768102391</v>
      </c>
      <c r="S83" s="92">
        <f t="shared" si="26"/>
        <v>782928.79829693318</v>
      </c>
      <c r="T83" s="92">
        <f t="shared" si="26"/>
        <v>863541.31134979695</v>
      </c>
      <c r="U83" s="92">
        <f t="shared" si="26"/>
        <v>948990.57518583257</v>
      </c>
      <c r="V83" s="93">
        <f t="shared" si="26"/>
        <v>1039566.7948520303</v>
      </c>
      <c r="W83" s="36"/>
      <c r="X83" s="36"/>
    </row>
    <row r="84" spans="1:24" x14ac:dyDescent="0.3">
      <c r="A84" s="9" t="s">
        <v>13</v>
      </c>
      <c r="B84" s="85">
        <v>0</v>
      </c>
    </row>
    <row r="85" spans="1:24" x14ac:dyDescent="0.3">
      <c r="A85" s="9" t="s">
        <v>19</v>
      </c>
      <c r="B85" s="86">
        <f>B74</f>
        <v>1039566.79485203</v>
      </c>
    </row>
    <row r="86" spans="1:24" x14ac:dyDescent="0.3">
      <c r="A86" s="9" t="s">
        <v>22</v>
      </c>
      <c r="B86" s="94">
        <f>PMT(B83/B81,B82,B84,B85,B79)</f>
        <v>-33636.785155047772</v>
      </c>
    </row>
    <row r="87" spans="1:24" ht="15" thickBot="1" x14ac:dyDescent="0.35"/>
    <row r="88" spans="1:24" x14ac:dyDescent="0.3">
      <c r="A88" s="9" t="s">
        <v>16</v>
      </c>
      <c r="B88" s="64">
        <v>1</v>
      </c>
      <c r="D88" s="52"/>
      <c r="E88" s="33">
        <v>1</v>
      </c>
      <c r="F88" s="33">
        <f>E88+1</f>
        <v>2</v>
      </c>
      <c r="G88" s="33">
        <f t="shared" ref="G88:V88" si="27">F88+1</f>
        <v>3</v>
      </c>
      <c r="H88" s="33">
        <f t="shared" si="27"/>
        <v>4</v>
      </c>
      <c r="I88" s="33">
        <f t="shared" si="27"/>
        <v>5</v>
      </c>
      <c r="J88" s="33">
        <f t="shared" si="27"/>
        <v>6</v>
      </c>
      <c r="K88" s="33">
        <f t="shared" si="27"/>
        <v>7</v>
      </c>
      <c r="L88" s="33">
        <f t="shared" si="27"/>
        <v>8</v>
      </c>
      <c r="M88" s="33">
        <f t="shared" si="27"/>
        <v>9</v>
      </c>
      <c r="N88" s="33">
        <f t="shared" si="27"/>
        <v>10</v>
      </c>
      <c r="O88" s="33">
        <f t="shared" si="27"/>
        <v>11</v>
      </c>
      <c r="P88" s="33">
        <f t="shared" si="27"/>
        <v>12</v>
      </c>
      <c r="Q88" s="33">
        <f t="shared" si="27"/>
        <v>13</v>
      </c>
      <c r="R88" s="33">
        <f t="shared" si="27"/>
        <v>14</v>
      </c>
      <c r="S88" s="33">
        <f t="shared" si="27"/>
        <v>15</v>
      </c>
      <c r="T88" s="33">
        <f t="shared" si="27"/>
        <v>16</v>
      </c>
      <c r="U88" s="33">
        <f t="shared" si="27"/>
        <v>17</v>
      </c>
      <c r="V88" s="33">
        <f t="shared" si="27"/>
        <v>18</v>
      </c>
      <c r="W88" s="70"/>
      <c r="X88" s="70"/>
    </row>
    <row r="89" spans="1:24" x14ac:dyDescent="0.3">
      <c r="A89" s="12" t="s">
        <v>8</v>
      </c>
      <c r="B89" s="71">
        <f>B80</f>
        <v>18</v>
      </c>
      <c r="D89" s="4" t="s">
        <v>28</v>
      </c>
      <c r="E89" s="35">
        <f>-B84</f>
        <v>0</v>
      </c>
      <c r="F89" s="36">
        <f>E93</f>
        <v>33636.785155047764</v>
      </c>
      <c r="G89" s="36">
        <f t="shared" ref="G89:V89" si="28">F93</f>
        <v>69291.777419398393</v>
      </c>
      <c r="H89" s="36">
        <f t="shared" si="28"/>
        <v>107086.06921961007</v>
      </c>
      <c r="I89" s="36">
        <f t="shared" si="28"/>
        <v>147148.01852783444</v>
      </c>
      <c r="J89" s="36">
        <f t="shared" si="28"/>
        <v>189613.68479455227</v>
      </c>
      <c r="K89" s="36">
        <f t="shared" si="28"/>
        <v>234627.29103727319</v>
      </c>
      <c r="L89" s="36">
        <f t="shared" si="28"/>
        <v>282341.71365455736</v>
      </c>
      <c r="M89" s="36">
        <f t="shared" si="28"/>
        <v>332919.00162887858</v>
      </c>
      <c r="N89" s="36">
        <f t="shared" si="28"/>
        <v>386530.92688165908</v>
      </c>
      <c r="O89" s="36">
        <f t="shared" si="28"/>
        <v>443359.56764960638</v>
      </c>
      <c r="P89" s="36">
        <f t="shared" si="28"/>
        <v>503597.92686363054</v>
      </c>
      <c r="Q89" s="36">
        <f t="shared" si="28"/>
        <v>567450.58763049613</v>
      </c>
      <c r="R89" s="36">
        <f t="shared" si="28"/>
        <v>635134.40804337361</v>
      </c>
      <c r="S89" s="36">
        <f t="shared" si="28"/>
        <v>706879.2576810238</v>
      </c>
      <c r="T89" s="36">
        <f t="shared" si="28"/>
        <v>782928.79829693295</v>
      </c>
      <c r="U89" s="36">
        <f t="shared" si="28"/>
        <v>863541.31134979671</v>
      </c>
      <c r="V89" s="36">
        <f t="shared" si="28"/>
        <v>948990.57518583233</v>
      </c>
      <c r="W89" s="36"/>
      <c r="X89" s="36"/>
    </row>
    <row r="90" spans="1:24" x14ac:dyDescent="0.3">
      <c r="A90" s="9" t="s">
        <v>9</v>
      </c>
      <c r="B90" s="64">
        <v>1</v>
      </c>
      <c r="D90" s="4" t="s">
        <v>44</v>
      </c>
      <c r="E90" s="35">
        <f>-B95</f>
        <v>31732.816184007326</v>
      </c>
      <c r="F90" s="36">
        <f>E90</f>
        <v>31732.816184007326</v>
      </c>
      <c r="G90" s="36">
        <f t="shared" ref="G90:V90" si="29">F90</f>
        <v>31732.816184007326</v>
      </c>
      <c r="H90" s="36">
        <f t="shared" si="29"/>
        <v>31732.816184007326</v>
      </c>
      <c r="I90" s="36">
        <f t="shared" si="29"/>
        <v>31732.816184007326</v>
      </c>
      <c r="J90" s="36">
        <f t="shared" si="29"/>
        <v>31732.816184007326</v>
      </c>
      <c r="K90" s="36">
        <f t="shared" si="29"/>
        <v>31732.816184007326</v>
      </c>
      <c r="L90" s="36">
        <f t="shared" si="29"/>
        <v>31732.816184007326</v>
      </c>
      <c r="M90" s="36">
        <f t="shared" si="29"/>
        <v>31732.816184007326</v>
      </c>
      <c r="N90" s="36">
        <f t="shared" si="29"/>
        <v>31732.816184007326</v>
      </c>
      <c r="O90" s="36">
        <f t="shared" si="29"/>
        <v>31732.816184007326</v>
      </c>
      <c r="P90" s="36">
        <f t="shared" si="29"/>
        <v>31732.816184007326</v>
      </c>
      <c r="Q90" s="36">
        <f t="shared" si="29"/>
        <v>31732.816184007326</v>
      </c>
      <c r="R90" s="36">
        <f t="shared" si="29"/>
        <v>31732.816184007326</v>
      </c>
      <c r="S90" s="36">
        <f t="shared" si="29"/>
        <v>31732.816184007326</v>
      </c>
      <c r="T90" s="36">
        <f t="shared" si="29"/>
        <v>31732.816184007326</v>
      </c>
      <c r="U90" s="36">
        <f t="shared" si="29"/>
        <v>31732.816184007326</v>
      </c>
      <c r="V90" s="36">
        <f t="shared" si="29"/>
        <v>31732.816184007326</v>
      </c>
      <c r="W90" s="36"/>
      <c r="X90" s="36"/>
    </row>
    <row r="91" spans="1:24" x14ac:dyDescent="0.3">
      <c r="A91" s="9" t="s">
        <v>10</v>
      </c>
      <c r="B91" s="71">
        <f>B89*B90</f>
        <v>18</v>
      </c>
      <c r="D91" s="4" t="s">
        <v>45</v>
      </c>
      <c r="E91" s="36">
        <f>E89+E90</f>
        <v>31732.816184007326</v>
      </c>
      <c r="F91" s="36">
        <f t="shared" ref="F91:V91" si="30">F89+F90</f>
        <v>65369.601339055094</v>
      </c>
      <c r="G91" s="36">
        <f t="shared" si="30"/>
        <v>101024.59360340572</v>
      </c>
      <c r="H91" s="36">
        <f t="shared" si="30"/>
        <v>138818.8854036174</v>
      </c>
      <c r="I91" s="36">
        <f t="shared" si="30"/>
        <v>178880.83471184177</v>
      </c>
      <c r="J91" s="36">
        <f t="shared" si="30"/>
        <v>221346.5009785596</v>
      </c>
      <c r="K91" s="36">
        <f t="shared" si="30"/>
        <v>266360.10722128052</v>
      </c>
      <c r="L91" s="36">
        <f t="shared" si="30"/>
        <v>314074.52983856469</v>
      </c>
      <c r="M91" s="36">
        <f t="shared" si="30"/>
        <v>364651.81781288591</v>
      </c>
      <c r="N91" s="36">
        <f t="shared" si="30"/>
        <v>418263.74306566641</v>
      </c>
      <c r="O91" s="36">
        <f t="shared" si="30"/>
        <v>475092.38383361371</v>
      </c>
      <c r="P91" s="36">
        <f t="shared" si="30"/>
        <v>535330.74304763786</v>
      </c>
      <c r="Q91" s="36">
        <f t="shared" si="30"/>
        <v>599183.40381450346</v>
      </c>
      <c r="R91" s="36">
        <f t="shared" si="30"/>
        <v>666867.22422738094</v>
      </c>
      <c r="S91" s="36">
        <f t="shared" si="30"/>
        <v>738612.07386503113</v>
      </c>
      <c r="T91" s="36">
        <f t="shared" si="30"/>
        <v>814661.61448094028</v>
      </c>
      <c r="U91" s="36">
        <f t="shared" si="30"/>
        <v>895274.12753380404</v>
      </c>
      <c r="V91" s="36">
        <f t="shared" si="30"/>
        <v>980723.39136983966</v>
      </c>
      <c r="W91" s="36"/>
      <c r="X91" s="36"/>
    </row>
    <row r="92" spans="1:24" ht="16.2" x14ac:dyDescent="0.45">
      <c r="A92" s="9" t="s">
        <v>11</v>
      </c>
      <c r="B92" s="84">
        <f>B83</f>
        <v>0.06</v>
      </c>
      <c r="D92" s="4" t="s">
        <v>31</v>
      </c>
      <c r="E92" s="39">
        <f>E91*$B$92</f>
        <v>1903.9689710404396</v>
      </c>
      <c r="F92" s="39">
        <f t="shared" ref="F92:V92" si="31">F91*$B$18</f>
        <v>3922.1760803433053</v>
      </c>
      <c r="G92" s="39">
        <f t="shared" si="31"/>
        <v>6061.4756162043432</v>
      </c>
      <c r="H92" s="39">
        <f t="shared" si="31"/>
        <v>8329.1331242170436</v>
      </c>
      <c r="I92" s="39">
        <f t="shared" si="31"/>
        <v>10732.850082710505</v>
      </c>
      <c r="J92" s="39">
        <f t="shared" si="31"/>
        <v>13280.790058713575</v>
      </c>
      <c r="K92" s="39">
        <f t="shared" si="31"/>
        <v>15981.606433276831</v>
      </c>
      <c r="L92" s="39">
        <f t="shared" si="31"/>
        <v>18844.471790313881</v>
      </c>
      <c r="M92" s="39">
        <f t="shared" si="31"/>
        <v>21879.109068773156</v>
      </c>
      <c r="N92" s="39">
        <f t="shared" si="31"/>
        <v>25095.824583939982</v>
      </c>
      <c r="O92" s="39">
        <f t="shared" si="31"/>
        <v>28505.543030016823</v>
      </c>
      <c r="P92" s="39">
        <f t="shared" si="31"/>
        <v>32119.84458285827</v>
      </c>
      <c r="Q92" s="39">
        <f t="shared" si="31"/>
        <v>35951.004228870202</v>
      </c>
      <c r="R92" s="39">
        <f t="shared" si="31"/>
        <v>40012.033453642856</v>
      </c>
      <c r="S92" s="39">
        <f t="shared" si="31"/>
        <v>44316.724431901865</v>
      </c>
      <c r="T92" s="39">
        <f t="shared" si="31"/>
        <v>48879.696868856416</v>
      </c>
      <c r="U92" s="39">
        <f t="shared" si="31"/>
        <v>53716.447652028241</v>
      </c>
      <c r="V92" s="39">
        <f t="shared" si="31"/>
        <v>58843.403482190377</v>
      </c>
      <c r="W92" s="39"/>
      <c r="X92" s="39"/>
    </row>
    <row r="93" spans="1:24" ht="15" thickBot="1" x14ac:dyDescent="0.35">
      <c r="A93" s="9" t="s">
        <v>13</v>
      </c>
      <c r="B93" s="85">
        <v>0</v>
      </c>
      <c r="D93" s="91" t="s">
        <v>32</v>
      </c>
      <c r="E93" s="92">
        <f>SUM(E91:E92)</f>
        <v>33636.785155047764</v>
      </c>
      <c r="F93" s="92">
        <f t="shared" ref="F93:V93" si="32">SUM(F91:F92)</f>
        <v>69291.777419398393</v>
      </c>
      <c r="G93" s="92">
        <f t="shared" si="32"/>
        <v>107086.06921961007</v>
      </c>
      <c r="H93" s="92">
        <f t="shared" si="32"/>
        <v>147148.01852783444</v>
      </c>
      <c r="I93" s="92">
        <f t="shared" si="32"/>
        <v>189613.68479455227</v>
      </c>
      <c r="J93" s="92">
        <f t="shared" si="32"/>
        <v>234627.29103727319</v>
      </c>
      <c r="K93" s="92">
        <f t="shared" si="32"/>
        <v>282341.71365455736</v>
      </c>
      <c r="L93" s="92">
        <f t="shared" si="32"/>
        <v>332919.00162887858</v>
      </c>
      <c r="M93" s="92">
        <f t="shared" si="32"/>
        <v>386530.92688165908</v>
      </c>
      <c r="N93" s="92">
        <f t="shared" si="32"/>
        <v>443359.56764960638</v>
      </c>
      <c r="O93" s="92">
        <f t="shared" si="32"/>
        <v>503597.92686363054</v>
      </c>
      <c r="P93" s="92">
        <f t="shared" si="32"/>
        <v>567450.58763049613</v>
      </c>
      <c r="Q93" s="92">
        <f t="shared" si="32"/>
        <v>635134.40804337361</v>
      </c>
      <c r="R93" s="92">
        <f t="shared" si="32"/>
        <v>706879.2576810238</v>
      </c>
      <c r="S93" s="92">
        <f t="shared" si="32"/>
        <v>782928.79829693295</v>
      </c>
      <c r="T93" s="92">
        <f t="shared" si="32"/>
        <v>863541.31134979671</v>
      </c>
      <c r="U93" s="92">
        <f t="shared" si="32"/>
        <v>948990.57518583233</v>
      </c>
      <c r="V93" s="93">
        <f t="shared" si="32"/>
        <v>1039566.79485203</v>
      </c>
      <c r="W93" s="36"/>
      <c r="X93" s="36"/>
    </row>
    <row r="94" spans="1:24" x14ac:dyDescent="0.3">
      <c r="A94" s="9" t="s">
        <v>19</v>
      </c>
      <c r="B94" s="86">
        <f>B85</f>
        <v>1039566.79485203</v>
      </c>
    </row>
    <row r="95" spans="1:24" x14ac:dyDescent="0.3">
      <c r="A95" s="9" t="s">
        <v>22</v>
      </c>
      <c r="B95" s="94">
        <f>PMT(B92/B90,B91,B93,B94,B88)</f>
        <v>-31732.816184007326</v>
      </c>
    </row>
    <row r="97" spans="1:2" x14ac:dyDescent="0.3">
      <c r="A97" s="88" t="s">
        <v>46</v>
      </c>
    </row>
    <row r="98" spans="1:2" x14ac:dyDescent="0.3">
      <c r="A98" s="9" t="s">
        <v>6</v>
      </c>
      <c r="B98" s="64">
        <v>0</v>
      </c>
    </row>
    <row r="99" spans="1:2" x14ac:dyDescent="0.3">
      <c r="A99" s="12" t="s">
        <v>8</v>
      </c>
      <c r="B99" s="71">
        <f>B89</f>
        <v>18</v>
      </c>
    </row>
    <row r="100" spans="1:2" x14ac:dyDescent="0.3">
      <c r="A100" s="9" t="s">
        <v>9</v>
      </c>
      <c r="B100" s="64">
        <v>12</v>
      </c>
    </row>
    <row r="101" spans="1:2" x14ac:dyDescent="0.3">
      <c r="A101" s="9" t="s">
        <v>10</v>
      </c>
      <c r="B101" s="71">
        <f>B99*B100</f>
        <v>216</v>
      </c>
    </row>
    <row r="102" spans="1:2" x14ac:dyDescent="0.3">
      <c r="A102" s="9" t="s">
        <v>11</v>
      </c>
      <c r="B102" s="84">
        <f>B92</f>
        <v>0.06</v>
      </c>
    </row>
    <row r="103" spans="1:2" x14ac:dyDescent="0.3">
      <c r="A103" s="9" t="s">
        <v>13</v>
      </c>
      <c r="B103" s="85">
        <v>0</v>
      </c>
    </row>
    <row r="104" spans="1:2" x14ac:dyDescent="0.3">
      <c r="A104" s="9" t="s">
        <v>19</v>
      </c>
      <c r="B104" s="86">
        <f>B94</f>
        <v>1039566.79485203</v>
      </c>
    </row>
    <row r="105" spans="1:2" x14ac:dyDescent="0.3">
      <c r="A105" s="9" t="s">
        <v>22</v>
      </c>
      <c r="B105" s="94">
        <f>PMT(B102/B100,B101,B103,B104,B98)</f>
        <v>-2683.7697735863308</v>
      </c>
    </row>
    <row r="107" spans="1:2" x14ac:dyDescent="0.3">
      <c r="A107" s="9" t="s">
        <v>16</v>
      </c>
      <c r="B107" s="64">
        <v>1</v>
      </c>
    </row>
    <row r="108" spans="1:2" x14ac:dyDescent="0.3">
      <c r="A108" s="12" t="s">
        <v>8</v>
      </c>
      <c r="B108" s="71">
        <f>B99</f>
        <v>18</v>
      </c>
    </row>
    <row r="109" spans="1:2" x14ac:dyDescent="0.3">
      <c r="A109" s="9" t="s">
        <v>9</v>
      </c>
      <c r="B109" s="64">
        <v>12</v>
      </c>
    </row>
    <row r="110" spans="1:2" x14ac:dyDescent="0.3">
      <c r="A110" s="9" t="s">
        <v>10</v>
      </c>
      <c r="B110" s="71">
        <f>B108*B109</f>
        <v>216</v>
      </c>
    </row>
    <row r="111" spans="1:2" x14ac:dyDescent="0.3">
      <c r="A111" s="9" t="s">
        <v>11</v>
      </c>
      <c r="B111" s="84">
        <f>B102</f>
        <v>0.06</v>
      </c>
    </row>
    <row r="112" spans="1:2" x14ac:dyDescent="0.3">
      <c r="A112" s="9" t="s">
        <v>13</v>
      </c>
      <c r="B112" s="85">
        <v>0</v>
      </c>
    </row>
    <row r="113" spans="1:2" x14ac:dyDescent="0.3">
      <c r="A113" s="9" t="s">
        <v>19</v>
      </c>
      <c r="B113" s="86">
        <f>B94</f>
        <v>1039566.79485203</v>
      </c>
    </row>
    <row r="114" spans="1:2" x14ac:dyDescent="0.3">
      <c r="A114" s="9" t="s">
        <v>22</v>
      </c>
      <c r="B114" s="94">
        <f>PMT(B111/B109,B110,B112,B113,B107)</f>
        <v>-2670.417685160528</v>
      </c>
    </row>
    <row r="117" spans="1:2" ht="151.19999999999999" x14ac:dyDescent="0.3">
      <c r="A117" s="29" t="s">
        <v>25</v>
      </c>
    </row>
  </sheetData>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Ret MCQ shell 1</vt:lpstr>
      <vt:lpstr>Retirement IY Example </vt:lpstr>
      <vt:lpstr>'Retirement IY Example '!_ftn1</vt:lpstr>
      <vt:lpstr>'Retirement IY Example '!_ftnref1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Stephenson</dc:creator>
  <cp:lastModifiedBy>Ted Stephenson</cp:lastModifiedBy>
  <dcterms:created xsi:type="dcterms:W3CDTF">2019-09-01T19:47:47Z</dcterms:created>
  <dcterms:modified xsi:type="dcterms:W3CDTF">2019-09-02T00:30:13Z</dcterms:modified>
</cp:coreProperties>
</file>