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tt\2019 CFA Level I\Ted Excel\"/>
    </mc:Choice>
  </mc:AlternateContent>
  <xr:revisionPtr revIDLastSave="0" documentId="8_{9AEABE9B-37CA-43FE-8A4B-5A970388FB29}" xr6:coauthVersionLast="45" xr6:coauthVersionMax="45" xr10:uidLastSave="{00000000-0000-0000-0000-000000000000}"/>
  <bookViews>
    <workbookView xWindow="-28920" yWindow="-120" windowWidth="29040" windowHeight="15990" xr2:uid="{DD1DC124-1983-4F03-8DC9-58D8F8E51C56}"/>
  </bookViews>
  <sheets>
    <sheet name="Bonds - Discount" sheetId="1" r:id="rId1"/>
    <sheet name="Bonds - Face Value" sheetId="2" r:id="rId2"/>
    <sheet name="Bonds - Discount (2)" sheetId="3" r:id="rId3"/>
    <sheet name="Bonds - Premium" sheetId="4" r:id="rId4"/>
  </sheets>
  <definedNames>
    <definedName name="_xlnm.Print_Area" localSheetId="0">'Bonds - Discount'!$A$1:$F$53</definedName>
    <definedName name="_xlnm.Print_Area" localSheetId="2">'Bonds - Discount (2)'!$B$1:$G$44</definedName>
    <definedName name="_xlnm.Print_Area" localSheetId="1">'Bonds - Face Value'!$B$1:$F$38</definedName>
    <definedName name="_xlnm.Print_Area" localSheetId="3">'Bonds - Premium'!$B$1:$G$44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4" l="1"/>
  <c r="C27" i="4"/>
  <c r="D29" i="4" s="1"/>
  <c r="C24" i="4"/>
  <c r="C23" i="4"/>
  <c r="I21" i="4"/>
  <c r="Q21" i="4" s="1"/>
  <c r="C21" i="4"/>
  <c r="C20" i="4"/>
  <c r="C16" i="4"/>
  <c r="E7" i="4" s="1"/>
  <c r="R15" i="4"/>
  <c r="H15" i="4"/>
  <c r="E9" i="4"/>
  <c r="D40" i="4" s="1"/>
  <c r="E8" i="4"/>
  <c r="I18" i="4" s="1"/>
  <c r="E6" i="4"/>
  <c r="D31" i="4" s="1"/>
  <c r="D6" i="4"/>
  <c r="K16" i="4" s="1"/>
  <c r="I5" i="4"/>
  <c r="H5" i="4"/>
  <c r="C5" i="4"/>
  <c r="D28" i="3"/>
  <c r="C29" i="3" s="1"/>
  <c r="C27" i="3"/>
  <c r="C24" i="3"/>
  <c r="C23" i="3"/>
  <c r="I21" i="3"/>
  <c r="Q21" i="3" s="1"/>
  <c r="C21" i="3"/>
  <c r="C20" i="3"/>
  <c r="I18" i="3"/>
  <c r="C16" i="3"/>
  <c r="E7" i="3" s="1"/>
  <c r="R15" i="3"/>
  <c r="H15" i="3"/>
  <c r="E9" i="3"/>
  <c r="D40" i="3" s="1"/>
  <c r="E8" i="3"/>
  <c r="D37" i="3" s="1"/>
  <c r="E6" i="3"/>
  <c r="D31" i="3" s="1"/>
  <c r="D6" i="3"/>
  <c r="F6" i="3" s="1"/>
  <c r="I5" i="3"/>
  <c r="H5" i="3"/>
  <c r="C5" i="3"/>
  <c r="C35" i="2"/>
  <c r="D28" i="2"/>
  <c r="C27" i="2"/>
  <c r="N21" i="2"/>
  <c r="H21" i="2"/>
  <c r="C21" i="2"/>
  <c r="C20" i="2"/>
  <c r="J19" i="2"/>
  <c r="C16" i="2"/>
  <c r="E8" i="2" s="1"/>
  <c r="O15" i="2"/>
  <c r="G15" i="2" s="1"/>
  <c r="D9" i="2"/>
  <c r="D8" i="2"/>
  <c r="J18" i="2" s="1"/>
  <c r="E7" i="2"/>
  <c r="D32" i="2" s="1"/>
  <c r="F5" i="2"/>
  <c r="D7" i="2" s="1"/>
  <c r="C5" i="2"/>
  <c r="C49" i="1"/>
  <c r="C40" i="1"/>
  <c r="C34" i="1"/>
  <c r="F6" i="1" s="1"/>
  <c r="B33" i="1"/>
  <c r="B30" i="1"/>
  <c r="B21" i="1"/>
  <c r="B29" i="1" s="1"/>
  <c r="C16" i="1"/>
  <c r="C15" i="1"/>
  <c r="C55" i="1" s="1"/>
  <c r="C14" i="1"/>
  <c r="C13" i="1"/>
  <c r="C12" i="1"/>
  <c r="C52" i="1" s="1"/>
  <c r="C11" i="1"/>
  <c r="C10" i="1"/>
  <c r="C46" i="1" s="1"/>
  <c r="C9" i="1"/>
  <c r="C43" i="1" s="1"/>
  <c r="C8" i="1"/>
  <c r="C7" i="1"/>
  <c r="C37" i="1" s="1"/>
  <c r="B7" i="1"/>
  <c r="B36" i="1" s="1"/>
  <c r="E6" i="1"/>
  <c r="C31" i="2" l="1"/>
  <c r="J17" i="2"/>
  <c r="D34" i="3"/>
  <c r="I17" i="3"/>
  <c r="D34" i="4"/>
  <c r="I17" i="4"/>
  <c r="H19" i="1"/>
  <c r="K19" i="1" s="1"/>
  <c r="C32" i="4"/>
  <c r="D32" i="3"/>
  <c r="H6" i="3"/>
  <c r="D34" i="2"/>
  <c r="H18" i="2"/>
  <c r="F6" i="4"/>
  <c r="H17" i="2"/>
  <c r="D37" i="4"/>
  <c r="B35" i="1"/>
  <c r="D6" i="2"/>
  <c r="D10" i="2"/>
  <c r="G5" i="3"/>
  <c r="E10" i="3"/>
  <c r="I16" i="3"/>
  <c r="C30" i="3"/>
  <c r="G5" i="4"/>
  <c r="E10" i="4"/>
  <c r="I16" i="4"/>
  <c r="C30" i="4"/>
  <c r="D7" i="1"/>
  <c r="E9" i="2"/>
  <c r="E6" i="2"/>
  <c r="E10" i="2"/>
  <c r="C33" i="2"/>
  <c r="K16" i="3"/>
  <c r="I19" i="3"/>
  <c r="I19" i="4"/>
  <c r="C38" i="1" l="1"/>
  <c r="E7" i="1"/>
  <c r="J20" i="2"/>
  <c r="C37" i="2"/>
  <c r="D38" i="2"/>
  <c r="H20" i="2"/>
  <c r="I20" i="3"/>
  <c r="D43" i="3"/>
  <c r="N16" i="4"/>
  <c r="H6" i="4"/>
  <c r="N15" i="3"/>
  <c r="G6" i="3"/>
  <c r="J16" i="2"/>
  <c r="C29" i="2"/>
  <c r="G6" i="4"/>
  <c r="O15" i="4"/>
  <c r="D30" i="2"/>
  <c r="H16" i="2"/>
  <c r="H19" i="2"/>
  <c r="D36" i="2"/>
  <c r="F7" i="1"/>
  <c r="O16" i="3"/>
  <c r="D43" i="4"/>
  <c r="I20" i="4"/>
  <c r="D7" i="3"/>
  <c r="H20" i="1" l="1"/>
  <c r="K20" i="1" s="1"/>
  <c r="B8" i="1"/>
  <c r="F7" i="3"/>
  <c r="G7" i="3" s="1"/>
  <c r="K17" i="3"/>
  <c r="O17" i="3" s="1"/>
  <c r="C33" i="3"/>
  <c r="D7" i="4"/>
  <c r="D8" i="1" l="1"/>
  <c r="B39" i="1"/>
  <c r="D35" i="3"/>
  <c r="H7" i="3"/>
  <c r="K17" i="4"/>
  <c r="C33" i="4"/>
  <c r="C35" i="4" s="1"/>
  <c r="F7" i="4"/>
  <c r="N17" i="4" l="1"/>
  <c r="H7" i="4"/>
  <c r="G7" i="4"/>
  <c r="D8" i="3"/>
  <c r="C41" i="1"/>
  <c r="F8" i="1"/>
  <c r="E8" i="1"/>
  <c r="B9" i="1" l="1"/>
  <c r="K18" i="3"/>
  <c r="O18" i="3" s="1"/>
  <c r="F8" i="3"/>
  <c r="C36" i="3"/>
  <c r="D8" i="4"/>
  <c r="H21" i="1"/>
  <c r="K21" i="1" s="1"/>
  <c r="C36" i="4" l="1"/>
  <c r="C38" i="4" s="1"/>
  <c r="K18" i="4"/>
  <c r="F8" i="4"/>
  <c r="D38" i="3"/>
  <c r="G8" i="3"/>
  <c r="H8" i="3"/>
  <c r="D9" i="1"/>
  <c r="B42" i="1"/>
  <c r="C44" i="1" l="1"/>
  <c r="E9" i="1"/>
  <c r="F9" i="1"/>
  <c r="D9" i="3"/>
  <c r="N18" i="4"/>
  <c r="G8" i="4"/>
  <c r="H8" i="4"/>
  <c r="K19" i="3" l="1"/>
  <c r="O19" i="3" s="1"/>
  <c r="C39" i="3"/>
  <c r="F9" i="3"/>
  <c r="H22" i="1"/>
  <c r="K22" i="1" s="1"/>
  <c r="B10" i="1"/>
  <c r="D9" i="4"/>
  <c r="B45" i="1" l="1"/>
  <c r="D10" i="1"/>
  <c r="D41" i="3"/>
  <c r="H9" i="3"/>
  <c r="G9" i="3"/>
  <c r="K19" i="4"/>
  <c r="C39" i="4"/>
  <c r="F9" i="4"/>
  <c r="D10" i="3" l="1"/>
  <c r="N19" i="4"/>
  <c r="G9" i="4"/>
  <c r="H9" i="4"/>
  <c r="C47" i="1"/>
  <c r="F10" i="1"/>
  <c r="E10" i="1"/>
  <c r="D10" i="4" l="1"/>
  <c r="F10" i="3"/>
  <c r="K20" i="3"/>
  <c r="O20" i="3" s="1"/>
  <c r="C42" i="3"/>
  <c r="H23" i="1"/>
  <c r="K23" i="1" s="1"/>
  <c r="B11" i="1"/>
  <c r="D44" i="3" l="1"/>
  <c r="G10" i="3"/>
  <c r="H10" i="3"/>
  <c r="C42" i="4"/>
  <c r="C44" i="4" s="1"/>
  <c r="K20" i="4"/>
  <c r="F10" i="4"/>
  <c r="B48" i="1"/>
  <c r="D11" i="1"/>
  <c r="N20" i="4" l="1"/>
  <c r="G10" i="4"/>
  <c r="H10" i="4"/>
  <c r="C50" i="1"/>
  <c r="E11" i="1"/>
  <c r="F11" i="1"/>
  <c r="B12" i="1" l="1"/>
  <c r="H24" i="1"/>
  <c r="K24" i="1" s="1"/>
  <c r="D12" i="1" l="1"/>
  <c r="B51" i="1"/>
  <c r="C53" i="1" l="1"/>
  <c r="E12" i="1"/>
  <c r="F12" i="1"/>
  <c r="H25" i="1" l="1"/>
  <c r="K25" i="1" s="1"/>
  <c r="B13" i="1"/>
  <c r="D13" i="1" s="1"/>
  <c r="F13" i="1" s="1"/>
  <c r="H26" i="1" l="1"/>
  <c r="K26" i="1" s="1"/>
  <c r="E13" i="1"/>
  <c r="B14" i="1" l="1"/>
  <c r="D14" i="1" s="1"/>
  <c r="F14" i="1" s="1"/>
  <c r="H27" i="1" l="1"/>
  <c r="K27" i="1" s="1"/>
  <c r="E14" i="1"/>
  <c r="B15" i="1" l="1"/>
  <c r="D15" i="1" l="1"/>
  <c r="B54" i="1"/>
  <c r="C56" i="1" l="1"/>
  <c r="F15" i="1"/>
  <c r="E15" i="1"/>
  <c r="H28" i="1" l="1"/>
  <c r="K28" i="1" s="1"/>
  <c r="B16" i="1"/>
  <c r="D16" i="1" s="1"/>
  <c r="F16" i="1" s="1"/>
  <c r="H29" i="1" s="1"/>
  <c r="K29" i="1" s="1"/>
  <c r="E16" i="1" l="1"/>
</calcChain>
</file>

<file path=xl/sharedStrings.xml><?xml version="1.0" encoding="utf-8"?>
<sst xmlns="http://schemas.openxmlformats.org/spreadsheetml/2006/main" count="265" uniqueCount="49">
  <si>
    <t>Period</t>
  </si>
  <si>
    <t>Interest</t>
  </si>
  <si>
    <t xml:space="preserve">Change </t>
  </si>
  <si>
    <t>End Carry</t>
  </si>
  <si>
    <t xml:space="preserve">Discount Bond </t>
  </si>
  <si>
    <t>Ending</t>
  </si>
  <si>
    <t>Expense</t>
  </si>
  <si>
    <t>Payment</t>
  </si>
  <si>
    <t>Liability</t>
  </si>
  <si>
    <t>Value</t>
  </si>
  <si>
    <t>Payable</t>
  </si>
  <si>
    <t>Prior 4 x MV x 1/2</t>
  </si>
  <si>
    <t>FV x CR x 1/2</t>
  </si>
  <si>
    <t>Prior 4 +3</t>
  </si>
  <si>
    <t>DR</t>
  </si>
  <si>
    <t>Bond Payable</t>
  </si>
  <si>
    <t>Amt</t>
  </si>
  <si>
    <t>Discount</t>
  </si>
  <si>
    <t>Book Value</t>
  </si>
  <si>
    <t>Bond</t>
  </si>
  <si>
    <t>FV</t>
  </si>
  <si>
    <t xml:space="preserve">Coupon </t>
  </si>
  <si>
    <t>Mkt Rate</t>
  </si>
  <si>
    <t>Coupon Payment</t>
  </si>
  <si>
    <t xml:space="preserve">Annual </t>
  </si>
  <si>
    <t>PV</t>
  </si>
  <si>
    <t>Term</t>
  </si>
  <si>
    <t>years</t>
  </si>
  <si>
    <t xml:space="preserve">Mode </t>
  </si>
  <si>
    <t>End</t>
  </si>
  <si>
    <t>P/Y</t>
  </si>
  <si>
    <t>N</t>
  </si>
  <si>
    <t>I/Y</t>
  </si>
  <si>
    <t>PMT</t>
  </si>
  <si>
    <t>CR</t>
  </si>
  <si>
    <t>Cash</t>
  </si>
  <si>
    <t>Discount Bond Payable</t>
  </si>
  <si>
    <t>Interest Expense</t>
  </si>
  <si>
    <t>Coupon</t>
  </si>
  <si>
    <t>DR then CR</t>
  </si>
  <si>
    <t>Debit</t>
  </si>
  <si>
    <t>Credit</t>
  </si>
  <si>
    <t>CR then DR</t>
  </si>
  <si>
    <t>ISSUE Bond</t>
  </si>
  <si>
    <t>Annual</t>
  </si>
  <si>
    <t>Debit Bonds Payable</t>
  </si>
  <si>
    <r>
      <t xml:space="preserve">DR </t>
    </r>
    <r>
      <rPr>
        <b/>
        <sz val="11"/>
        <color rgb="FFFF0000"/>
        <rFont val="Calibri"/>
        <family val="2"/>
      </rPr>
      <t>Balance</t>
    </r>
  </si>
  <si>
    <r>
      <t xml:space="preserve">CR </t>
    </r>
    <r>
      <rPr>
        <b/>
        <sz val="11"/>
        <color rgb="FFFF0000"/>
        <rFont val="Calibri"/>
        <family val="2"/>
      </rPr>
      <t>Balance</t>
    </r>
  </si>
  <si>
    <t>Premium Bond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</si>
</sst>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&quot;$&quot;#,##0.00"/>
    <numFmt numFmtId="167" formatCode="_(&quot;$&quot;* #,##0_);_(&quot;$&quot;* \(#,##0\);_(&quot;$&quot;* &quot;-&quot;??_);_(@_)"/>
    <numFmt numFmtId="168" formatCode="_-* #,##0.00_-;\-* #,##0.00_-;_-* &quot;-&quot;??_-;_-@_-"/>
    <numFmt numFmtId="169" formatCode="_-* #,##0_-;\-* #,##0_-;_-* &quot;-&quot;??_-;_-@_-"/>
    <numFmt numFmtId="170" formatCode="_-[$£-809]* #,##0.00_-;\-[$£-809]* #,##0.00_-;_-[$£-809]* &quot;-&quot;??_-;_-@_-"/>
    <numFmt numFmtId="171" formatCode="_-[$£-809]* #,##0_-;\-[$£-809]* #,##0_-;_-[$£-809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3"/>
    <xf numFmtId="0" fontId="2" fillId="0" borderId="0" xfId="3" applyAlignment="1">
      <alignment horizontal="center"/>
    </xf>
    <xf numFmtId="0" fontId="3" fillId="0" borderId="1" xfId="3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3" fillId="0" borderId="1" xfId="3" applyFont="1" applyBorder="1" applyAlignment="1">
      <alignment horizontal="center" wrapText="1"/>
    </xf>
    <xf numFmtId="16" fontId="3" fillId="0" borderId="1" xfId="3" applyNumberFormat="1" applyFont="1" applyBorder="1" applyAlignment="1">
      <alignment horizontal="center"/>
    </xf>
    <xf numFmtId="0" fontId="2" fillId="0" borderId="1" xfId="3" applyBorder="1"/>
    <xf numFmtId="164" fontId="2" fillId="0" borderId="1" xfId="3" applyNumberFormat="1" applyBorder="1"/>
    <xf numFmtId="164" fontId="2" fillId="0" borderId="0" xfId="3" applyNumberFormat="1"/>
    <xf numFmtId="165" fontId="2" fillId="0" borderId="1" xfId="3" applyNumberFormat="1" applyBorder="1"/>
    <xf numFmtId="166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3" applyBorder="1"/>
    <xf numFmtId="0" fontId="2" fillId="0" borderId="5" xfId="3" applyBorder="1"/>
    <xf numFmtId="166" fontId="5" fillId="0" borderId="6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2" fillId="0" borderId="7" xfId="3" applyBorder="1"/>
    <xf numFmtId="166" fontId="0" fillId="0" borderId="8" xfId="0" applyNumberFormat="1" applyBorder="1" applyAlignment="1">
      <alignment horizontal="center"/>
    </xf>
    <xf numFmtId="167" fontId="2" fillId="0" borderId="0" xfId="2" applyNumberFormat="1" applyFont="1" applyBorder="1"/>
    <xf numFmtId="0" fontId="2" fillId="0" borderId="9" xfId="3" applyBorder="1"/>
    <xf numFmtId="0" fontId="2" fillId="0" borderId="6" xfId="3" applyBorder="1"/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11" xfId="3" applyBorder="1"/>
    <xf numFmtId="0" fontId="2" fillId="0" borderId="12" xfId="3" applyBorder="1"/>
    <xf numFmtId="165" fontId="2" fillId="0" borderId="4" xfId="4" applyNumberFormat="1" applyFont="1" applyBorder="1"/>
    <xf numFmtId="10" fontId="2" fillId="2" borderId="0" xfId="5" applyNumberFormat="1" applyFont="1" applyFill="1" applyBorder="1"/>
    <xf numFmtId="166" fontId="5" fillId="0" borderId="8" xfId="0" applyNumberFormat="1" applyFont="1" applyBorder="1" applyAlignment="1">
      <alignment horizontal="center"/>
    </xf>
    <xf numFmtId="166" fontId="2" fillId="0" borderId="7" xfId="3" applyNumberFormat="1" applyBorder="1"/>
    <xf numFmtId="165" fontId="2" fillId="0" borderId="0" xfId="4" applyNumberFormat="1" applyFont="1" applyBorder="1"/>
    <xf numFmtId="0" fontId="2" fillId="0" borderId="13" xfId="3" applyBorder="1"/>
    <xf numFmtId="165" fontId="2" fillId="0" borderId="14" xfId="4" applyNumberFormat="1" applyFont="1" applyBorder="1"/>
    <xf numFmtId="0" fontId="2" fillId="0" borderId="15" xfId="3" applyBorder="1"/>
    <xf numFmtId="165" fontId="2" fillId="0" borderId="7" xfId="4" applyNumberFormat="1" applyFont="1" applyBorder="1" applyAlignment="1">
      <alignment horizontal="right"/>
    </xf>
    <xf numFmtId="168" fontId="2" fillId="0" borderId="7" xfId="6" applyFont="1" applyBorder="1" applyAlignment="1">
      <alignment horizontal="right"/>
    </xf>
    <xf numFmtId="0" fontId="2" fillId="0" borderId="8" xfId="3" applyBorder="1"/>
    <xf numFmtId="169" fontId="2" fillId="0" borderId="7" xfId="6" applyNumberFormat="1" applyFont="1" applyBorder="1" applyAlignment="1">
      <alignment horizontal="right"/>
    </xf>
    <xf numFmtId="10" fontId="2" fillId="0" borderId="7" xfId="5" applyNumberFormat="1" applyFont="1" applyBorder="1" applyAlignment="1">
      <alignment horizontal="right"/>
    </xf>
    <xf numFmtId="169" fontId="2" fillId="3" borderId="7" xfId="6" applyNumberFormat="1" applyFont="1" applyFill="1" applyBorder="1" applyAlignment="1">
      <alignment horizontal="left"/>
    </xf>
    <xf numFmtId="164" fontId="2" fillId="0" borderId="8" xfId="4" applyFont="1" applyBorder="1"/>
    <xf numFmtId="165" fontId="2" fillId="0" borderId="7" xfId="4" applyNumberFormat="1" applyFont="1" applyBorder="1" applyAlignment="1">
      <alignment horizontal="left"/>
    </xf>
    <xf numFmtId="166" fontId="5" fillId="0" borderId="11" xfId="0" applyNumberFormat="1" applyFont="1" applyBorder="1" applyAlignment="1">
      <alignment horizontal="center"/>
    </xf>
    <xf numFmtId="0" fontId="2" fillId="0" borderId="14" xfId="3" applyBorder="1"/>
    <xf numFmtId="166" fontId="2" fillId="0" borderId="15" xfId="3" applyNumberFormat="1" applyBorder="1"/>
    <xf numFmtId="165" fontId="2" fillId="0" borderId="15" xfId="3" applyNumberFormat="1" applyBorder="1"/>
    <xf numFmtId="0" fontId="2" fillId="0" borderId="2" xfId="3" applyBorder="1"/>
    <xf numFmtId="0" fontId="2" fillId="0" borderId="10" xfId="3" applyBorder="1" applyAlignment="1">
      <alignment horizontal="center"/>
    </xf>
    <xf numFmtId="0" fontId="2" fillId="0" borderId="3" xfId="3" applyBorder="1" applyAlignment="1">
      <alignment horizontal="center"/>
    </xf>
    <xf numFmtId="164" fontId="2" fillId="0" borderId="4" xfId="3" applyNumberFormat="1" applyBorder="1"/>
    <xf numFmtId="165" fontId="2" fillId="0" borderId="7" xfId="3" applyNumberFormat="1" applyBorder="1"/>
    <xf numFmtId="164" fontId="2" fillId="0" borderId="14" xfId="3" applyNumberFormat="1" applyBorder="1"/>
    <xf numFmtId="164" fontId="2" fillId="0" borderId="15" xfId="3" applyNumberFormat="1" applyBorder="1"/>
    <xf numFmtId="0" fontId="2" fillId="0" borderId="1" xfId="3" applyBorder="1" applyAlignment="1">
      <alignment horizontal="right"/>
    </xf>
    <xf numFmtId="170" fontId="2" fillId="0" borderId="1" xfId="3" applyNumberFormat="1" applyBorder="1"/>
    <xf numFmtId="15" fontId="2" fillId="0" borderId="1" xfId="3" applyNumberFormat="1" applyBorder="1"/>
    <xf numFmtId="171" fontId="2" fillId="0" borderId="1" xfId="3" applyNumberFormat="1" applyBorder="1"/>
    <xf numFmtId="170" fontId="2" fillId="0" borderId="4" xfId="4" applyNumberFormat="1" applyFont="1" applyBorder="1"/>
    <xf numFmtId="0" fontId="0" fillId="0" borderId="10" xfId="0" applyBorder="1" applyAlignment="1">
      <alignment horizontal="center"/>
    </xf>
    <xf numFmtId="0" fontId="0" fillId="0" borderId="4" xfId="0" applyBorder="1"/>
    <xf numFmtId="10" fontId="2" fillId="0" borderId="0" xfId="5" applyNumberFormat="1" applyFont="1" applyFill="1" applyBorder="1"/>
    <xf numFmtId="0" fontId="6" fillId="0" borderId="3" xfId="0" applyFont="1" applyBorder="1" applyAlignment="1">
      <alignment horizontal="center"/>
    </xf>
    <xf numFmtId="170" fontId="5" fillId="0" borderId="6" xfId="0" applyNumberFormat="1" applyFont="1" applyBorder="1" applyAlignment="1">
      <alignment horizontal="center"/>
    </xf>
    <xf numFmtId="170" fontId="5" fillId="0" borderId="0" xfId="0" applyNumberFormat="1" applyFont="1" applyAlignment="1">
      <alignment horizontal="center"/>
    </xf>
    <xf numFmtId="170" fontId="5" fillId="0" borderId="0" xfId="0" applyNumberFormat="1" applyFont="1"/>
    <xf numFmtId="170" fontId="5" fillId="0" borderId="5" xfId="0" applyNumberFormat="1" applyFont="1" applyBorder="1" applyAlignment="1">
      <alignment horizontal="center"/>
    </xf>
    <xf numFmtId="170" fontId="2" fillId="0" borderId="0" xfId="3" applyNumberFormat="1"/>
    <xf numFmtId="170" fontId="5" fillId="0" borderId="7" xfId="0" applyNumberFormat="1" applyFont="1" applyBorder="1" applyAlignment="1">
      <alignment horizontal="center"/>
    </xf>
    <xf numFmtId="170" fontId="2" fillId="0" borderId="0" xfId="4" applyNumberFormat="1" applyFont="1" applyBorder="1"/>
    <xf numFmtId="170" fontId="0" fillId="0" borderId="8" xfId="2" applyNumberFormat="1" applyFont="1" applyBorder="1" applyAlignment="1">
      <alignment horizontal="center"/>
    </xf>
    <xf numFmtId="170" fontId="0" fillId="0" borderId="0" xfId="0" applyNumberFormat="1" applyAlignment="1">
      <alignment horizontal="center"/>
    </xf>
    <xf numFmtId="170" fontId="0" fillId="0" borderId="0" xfId="0" applyNumberFormat="1"/>
    <xf numFmtId="170" fontId="0" fillId="0" borderId="7" xfId="2" applyNumberFormat="1" applyFont="1" applyBorder="1" applyAlignment="1">
      <alignment horizontal="center"/>
    </xf>
    <xf numFmtId="170" fontId="0" fillId="0" borderId="7" xfId="0" applyNumberFormat="1" applyBorder="1" applyAlignment="1">
      <alignment horizontal="center"/>
    </xf>
    <xf numFmtId="43" fontId="2" fillId="0" borderId="14" xfId="1" applyFont="1" applyBorder="1"/>
    <xf numFmtId="170" fontId="0" fillId="0" borderId="0" xfId="2" applyNumberFormat="1" applyFont="1" applyFill="1" applyBorder="1" applyAlignment="1">
      <alignment horizontal="center"/>
    </xf>
    <xf numFmtId="170" fontId="0" fillId="0" borderId="7" xfId="2" applyNumberFormat="1" applyFont="1" applyFill="1" applyBorder="1" applyAlignment="1">
      <alignment horizontal="center"/>
    </xf>
    <xf numFmtId="170" fontId="2" fillId="0" borderId="7" xfId="3" applyNumberFormat="1" applyBorder="1"/>
    <xf numFmtId="170" fontId="0" fillId="0" borderId="11" xfId="2" applyNumberFormat="1" applyFont="1" applyBorder="1" applyAlignment="1">
      <alignment horizontal="center"/>
    </xf>
    <xf numFmtId="170" fontId="2" fillId="0" borderId="14" xfId="3" applyNumberFormat="1" applyBorder="1"/>
    <xf numFmtId="170" fontId="0" fillId="0" borderId="15" xfId="2" applyNumberFormat="1" applyFont="1" applyBorder="1" applyAlignment="1">
      <alignment horizontal="center"/>
    </xf>
    <xf numFmtId="170" fontId="2" fillId="0" borderId="15" xfId="3" applyNumberFormat="1" applyBorder="1"/>
    <xf numFmtId="170" fontId="2" fillId="3" borderId="7" xfId="6" applyNumberFormat="1" applyFont="1" applyFill="1" applyBorder="1" applyAlignment="1">
      <alignment horizontal="left"/>
    </xf>
    <xf numFmtId="170" fontId="2" fillId="3" borderId="8" xfId="4" applyNumberFormat="1" applyFont="1" applyFill="1" applyBorder="1"/>
    <xf numFmtId="170" fontId="2" fillId="0" borderId="7" xfId="4" applyNumberFormat="1" applyFont="1" applyBorder="1" applyAlignment="1">
      <alignment horizontal="left"/>
    </xf>
    <xf numFmtId="170" fontId="2" fillId="0" borderId="8" xfId="3" applyNumberFormat="1" applyBorder="1"/>
    <xf numFmtId="170" fontId="2" fillId="0" borderId="11" xfId="3" applyNumberFormat="1" applyBorder="1"/>
    <xf numFmtId="0" fontId="2" fillId="0" borderId="16" xfId="3" applyBorder="1" applyAlignment="1">
      <alignment horizontal="center"/>
    </xf>
    <xf numFmtId="0" fontId="2" fillId="0" borderId="17" xfId="3" applyBorder="1" applyAlignment="1">
      <alignment horizontal="center"/>
    </xf>
    <xf numFmtId="170" fontId="2" fillId="0" borderId="18" xfId="3" applyNumberFormat="1" applyBorder="1"/>
    <xf numFmtId="170" fontId="2" fillId="0" borderId="16" xfId="3" applyNumberFormat="1" applyBorder="1"/>
    <xf numFmtId="170" fontId="2" fillId="0" borderId="17" xfId="3" applyNumberFormat="1" applyBorder="1"/>
    <xf numFmtId="44" fontId="0" fillId="0" borderId="7" xfId="2" applyFont="1" applyBorder="1" applyAlignment="1">
      <alignment horizontal="center"/>
    </xf>
    <xf numFmtId="170" fontId="2" fillId="0" borderId="19" xfId="3" applyNumberFormat="1" applyBorder="1"/>
    <xf numFmtId="170" fontId="2" fillId="0" borderId="20" xfId="3" applyNumberFormat="1" applyBorder="1"/>
    <xf numFmtId="0" fontId="2" fillId="0" borderId="21" xfId="3" applyBorder="1"/>
    <xf numFmtId="0" fontId="2" fillId="0" borderId="22" xfId="3" applyBorder="1"/>
    <xf numFmtId="170" fontId="2" fillId="0" borderId="23" xfId="3" applyNumberFormat="1" applyBorder="1"/>
    <xf numFmtId="170" fontId="2" fillId="0" borderId="24" xfId="3" applyNumberFormat="1" applyBorder="1"/>
    <xf numFmtId="170" fontId="2" fillId="0" borderId="25" xfId="3" applyNumberFormat="1" applyBorder="1"/>
    <xf numFmtId="170" fontId="2" fillId="0" borderId="26" xfId="3" applyNumberFormat="1" applyBorder="1"/>
    <xf numFmtId="0" fontId="2" fillId="0" borderId="27" xfId="3" applyBorder="1"/>
    <xf numFmtId="0" fontId="2" fillId="0" borderId="28" xfId="3" applyBorder="1"/>
    <xf numFmtId="0" fontId="2" fillId="0" borderId="29" xfId="3" applyBorder="1"/>
    <xf numFmtId="170" fontId="2" fillId="0" borderId="30" xfId="3" applyNumberFormat="1" applyBorder="1"/>
    <xf numFmtId="170" fontId="2" fillId="0" borderId="31" xfId="3" applyNumberFormat="1" applyBorder="1"/>
    <xf numFmtId="0" fontId="2" fillId="0" borderId="32" xfId="3" applyBorder="1"/>
  </cellXfs>
  <cellStyles count="7">
    <cellStyle name="Comma" xfId="1" builtinId="3"/>
    <cellStyle name="Comma 2" xfId="6" xr:uid="{B81FC031-DB64-4083-AAD1-55156E9CFC51}"/>
    <cellStyle name="Currency" xfId="2" builtinId="4"/>
    <cellStyle name="Currency 2" xfId="4" xr:uid="{205BD867-F4DA-4322-A97F-0E6A5B68B9F4}"/>
    <cellStyle name="Normal" xfId="0" builtinId="0"/>
    <cellStyle name="Normal 2" xfId="3" xr:uid="{A75B5B4B-9F7A-448B-B811-4D67ECB9B4F3}"/>
    <cellStyle name="Percent 2" xfId="5" xr:uid="{28A26E43-6EFC-4378-A32C-5B1C04EB30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7108F-DC93-433D-B4CC-DF9F5996B213}">
  <sheetPr>
    <pageSetUpPr fitToPage="1"/>
  </sheetPr>
  <dimension ref="A1:K59"/>
  <sheetViews>
    <sheetView tabSelected="1" zoomScale="120" zoomScaleNormal="120" workbookViewId="0">
      <selection activeCell="F27" sqref="F27"/>
    </sheetView>
  </sheetViews>
  <sheetFormatPr defaultRowHeight="15" x14ac:dyDescent="0.25"/>
  <cols>
    <col min="1" max="1" width="11" style="1" customWidth="1"/>
    <col min="2" max="2" width="13.28515625" style="1" bestFit="1" customWidth="1"/>
    <col min="3" max="3" width="12" style="1" bestFit="1" customWidth="1"/>
    <col min="4" max="4" width="12.140625" style="1" bestFit="1" customWidth="1"/>
    <col min="5" max="5" width="13.28515625" style="1" bestFit="1" customWidth="1"/>
    <col min="6" max="6" width="14.140625" style="1" bestFit="1" customWidth="1"/>
    <col min="7" max="7" width="13.28515625" style="1" bestFit="1" customWidth="1"/>
    <col min="8" max="8" width="10.42578125" style="1" bestFit="1" customWidth="1"/>
    <col min="9" max="9" width="10.28515625" style="1" bestFit="1" customWidth="1"/>
    <col min="10" max="10" width="2.42578125" style="1" customWidth="1"/>
    <col min="11" max="11" width="11.85546875" style="1" bestFit="1" customWidth="1"/>
    <col min="12" max="256" width="9.140625" style="1"/>
    <col min="257" max="257" width="21.5703125" style="1" bestFit="1" customWidth="1"/>
    <col min="258" max="258" width="12.85546875" style="1" bestFit="1" customWidth="1"/>
    <col min="259" max="259" width="12" style="1" bestFit="1" customWidth="1"/>
    <col min="260" max="260" width="9.5703125" style="1" bestFit="1" customWidth="1"/>
    <col min="261" max="261" width="13.28515625" style="1" bestFit="1" customWidth="1"/>
    <col min="262" max="262" width="14.140625" style="1" bestFit="1" customWidth="1"/>
    <col min="263" max="263" width="13.28515625" style="1" bestFit="1" customWidth="1"/>
    <col min="264" max="512" width="9.140625" style="1"/>
    <col min="513" max="513" width="21.5703125" style="1" bestFit="1" customWidth="1"/>
    <col min="514" max="514" width="12.85546875" style="1" bestFit="1" customWidth="1"/>
    <col min="515" max="515" width="12" style="1" bestFit="1" customWidth="1"/>
    <col min="516" max="516" width="9.5703125" style="1" bestFit="1" customWidth="1"/>
    <col min="517" max="517" width="13.28515625" style="1" bestFit="1" customWidth="1"/>
    <col min="518" max="518" width="14.140625" style="1" bestFit="1" customWidth="1"/>
    <col min="519" max="519" width="13.28515625" style="1" bestFit="1" customWidth="1"/>
    <col min="520" max="768" width="9.140625" style="1"/>
    <col min="769" max="769" width="21.5703125" style="1" bestFit="1" customWidth="1"/>
    <col min="770" max="770" width="12.85546875" style="1" bestFit="1" customWidth="1"/>
    <col min="771" max="771" width="12" style="1" bestFit="1" customWidth="1"/>
    <col min="772" max="772" width="9.5703125" style="1" bestFit="1" customWidth="1"/>
    <col min="773" max="773" width="13.28515625" style="1" bestFit="1" customWidth="1"/>
    <col min="774" max="774" width="14.140625" style="1" bestFit="1" customWidth="1"/>
    <col min="775" max="775" width="13.28515625" style="1" bestFit="1" customWidth="1"/>
    <col min="776" max="1024" width="9.140625" style="1"/>
    <col min="1025" max="1025" width="21.5703125" style="1" bestFit="1" customWidth="1"/>
    <col min="1026" max="1026" width="12.85546875" style="1" bestFit="1" customWidth="1"/>
    <col min="1027" max="1027" width="12" style="1" bestFit="1" customWidth="1"/>
    <col min="1028" max="1028" width="9.5703125" style="1" bestFit="1" customWidth="1"/>
    <col min="1029" max="1029" width="13.28515625" style="1" bestFit="1" customWidth="1"/>
    <col min="1030" max="1030" width="14.140625" style="1" bestFit="1" customWidth="1"/>
    <col min="1031" max="1031" width="13.28515625" style="1" bestFit="1" customWidth="1"/>
    <col min="1032" max="1280" width="9.140625" style="1"/>
    <col min="1281" max="1281" width="21.5703125" style="1" bestFit="1" customWidth="1"/>
    <col min="1282" max="1282" width="12.85546875" style="1" bestFit="1" customWidth="1"/>
    <col min="1283" max="1283" width="12" style="1" bestFit="1" customWidth="1"/>
    <col min="1284" max="1284" width="9.5703125" style="1" bestFit="1" customWidth="1"/>
    <col min="1285" max="1285" width="13.28515625" style="1" bestFit="1" customWidth="1"/>
    <col min="1286" max="1286" width="14.140625" style="1" bestFit="1" customWidth="1"/>
    <col min="1287" max="1287" width="13.28515625" style="1" bestFit="1" customWidth="1"/>
    <col min="1288" max="1536" width="9.140625" style="1"/>
    <col min="1537" max="1537" width="21.5703125" style="1" bestFit="1" customWidth="1"/>
    <col min="1538" max="1538" width="12.85546875" style="1" bestFit="1" customWidth="1"/>
    <col min="1539" max="1539" width="12" style="1" bestFit="1" customWidth="1"/>
    <col min="1540" max="1540" width="9.5703125" style="1" bestFit="1" customWidth="1"/>
    <col min="1541" max="1541" width="13.28515625" style="1" bestFit="1" customWidth="1"/>
    <col min="1542" max="1542" width="14.140625" style="1" bestFit="1" customWidth="1"/>
    <col min="1543" max="1543" width="13.28515625" style="1" bestFit="1" customWidth="1"/>
    <col min="1544" max="1792" width="9.140625" style="1"/>
    <col min="1793" max="1793" width="21.5703125" style="1" bestFit="1" customWidth="1"/>
    <col min="1794" max="1794" width="12.85546875" style="1" bestFit="1" customWidth="1"/>
    <col min="1795" max="1795" width="12" style="1" bestFit="1" customWidth="1"/>
    <col min="1796" max="1796" width="9.5703125" style="1" bestFit="1" customWidth="1"/>
    <col min="1797" max="1797" width="13.28515625" style="1" bestFit="1" customWidth="1"/>
    <col min="1798" max="1798" width="14.140625" style="1" bestFit="1" customWidth="1"/>
    <col min="1799" max="1799" width="13.28515625" style="1" bestFit="1" customWidth="1"/>
    <col min="1800" max="2048" width="9.140625" style="1"/>
    <col min="2049" max="2049" width="21.5703125" style="1" bestFit="1" customWidth="1"/>
    <col min="2050" max="2050" width="12.85546875" style="1" bestFit="1" customWidth="1"/>
    <col min="2051" max="2051" width="12" style="1" bestFit="1" customWidth="1"/>
    <col min="2052" max="2052" width="9.5703125" style="1" bestFit="1" customWidth="1"/>
    <col min="2053" max="2053" width="13.28515625" style="1" bestFit="1" customWidth="1"/>
    <col min="2054" max="2054" width="14.140625" style="1" bestFit="1" customWidth="1"/>
    <col min="2055" max="2055" width="13.28515625" style="1" bestFit="1" customWidth="1"/>
    <col min="2056" max="2304" width="9.140625" style="1"/>
    <col min="2305" max="2305" width="21.5703125" style="1" bestFit="1" customWidth="1"/>
    <col min="2306" max="2306" width="12.85546875" style="1" bestFit="1" customWidth="1"/>
    <col min="2307" max="2307" width="12" style="1" bestFit="1" customWidth="1"/>
    <col min="2308" max="2308" width="9.5703125" style="1" bestFit="1" customWidth="1"/>
    <col min="2309" max="2309" width="13.28515625" style="1" bestFit="1" customWidth="1"/>
    <col min="2310" max="2310" width="14.140625" style="1" bestFit="1" customWidth="1"/>
    <col min="2311" max="2311" width="13.28515625" style="1" bestFit="1" customWidth="1"/>
    <col min="2312" max="2560" width="9.140625" style="1"/>
    <col min="2561" max="2561" width="21.5703125" style="1" bestFit="1" customWidth="1"/>
    <col min="2562" max="2562" width="12.85546875" style="1" bestFit="1" customWidth="1"/>
    <col min="2563" max="2563" width="12" style="1" bestFit="1" customWidth="1"/>
    <col min="2564" max="2564" width="9.5703125" style="1" bestFit="1" customWidth="1"/>
    <col min="2565" max="2565" width="13.28515625" style="1" bestFit="1" customWidth="1"/>
    <col min="2566" max="2566" width="14.140625" style="1" bestFit="1" customWidth="1"/>
    <col min="2567" max="2567" width="13.28515625" style="1" bestFit="1" customWidth="1"/>
    <col min="2568" max="2816" width="9.140625" style="1"/>
    <col min="2817" max="2817" width="21.5703125" style="1" bestFit="1" customWidth="1"/>
    <col min="2818" max="2818" width="12.85546875" style="1" bestFit="1" customWidth="1"/>
    <col min="2819" max="2819" width="12" style="1" bestFit="1" customWidth="1"/>
    <col min="2820" max="2820" width="9.5703125" style="1" bestFit="1" customWidth="1"/>
    <col min="2821" max="2821" width="13.28515625" style="1" bestFit="1" customWidth="1"/>
    <col min="2822" max="2822" width="14.140625" style="1" bestFit="1" customWidth="1"/>
    <col min="2823" max="2823" width="13.28515625" style="1" bestFit="1" customWidth="1"/>
    <col min="2824" max="3072" width="9.140625" style="1"/>
    <col min="3073" max="3073" width="21.5703125" style="1" bestFit="1" customWidth="1"/>
    <col min="3074" max="3074" width="12.85546875" style="1" bestFit="1" customWidth="1"/>
    <col min="3075" max="3075" width="12" style="1" bestFit="1" customWidth="1"/>
    <col min="3076" max="3076" width="9.5703125" style="1" bestFit="1" customWidth="1"/>
    <col min="3077" max="3077" width="13.28515625" style="1" bestFit="1" customWidth="1"/>
    <col min="3078" max="3078" width="14.140625" style="1" bestFit="1" customWidth="1"/>
    <col min="3079" max="3079" width="13.28515625" style="1" bestFit="1" customWidth="1"/>
    <col min="3080" max="3328" width="9.140625" style="1"/>
    <col min="3329" max="3329" width="21.5703125" style="1" bestFit="1" customWidth="1"/>
    <col min="3330" max="3330" width="12.85546875" style="1" bestFit="1" customWidth="1"/>
    <col min="3331" max="3331" width="12" style="1" bestFit="1" customWidth="1"/>
    <col min="3332" max="3332" width="9.5703125" style="1" bestFit="1" customWidth="1"/>
    <col min="3333" max="3333" width="13.28515625" style="1" bestFit="1" customWidth="1"/>
    <col min="3334" max="3334" width="14.140625" style="1" bestFit="1" customWidth="1"/>
    <col min="3335" max="3335" width="13.28515625" style="1" bestFit="1" customWidth="1"/>
    <col min="3336" max="3584" width="9.140625" style="1"/>
    <col min="3585" max="3585" width="21.5703125" style="1" bestFit="1" customWidth="1"/>
    <col min="3586" max="3586" width="12.85546875" style="1" bestFit="1" customWidth="1"/>
    <col min="3587" max="3587" width="12" style="1" bestFit="1" customWidth="1"/>
    <col min="3588" max="3588" width="9.5703125" style="1" bestFit="1" customWidth="1"/>
    <col min="3589" max="3589" width="13.28515625" style="1" bestFit="1" customWidth="1"/>
    <col min="3590" max="3590" width="14.140625" style="1" bestFit="1" customWidth="1"/>
    <col min="3591" max="3591" width="13.28515625" style="1" bestFit="1" customWidth="1"/>
    <col min="3592" max="3840" width="9.140625" style="1"/>
    <col min="3841" max="3841" width="21.5703125" style="1" bestFit="1" customWidth="1"/>
    <col min="3842" max="3842" width="12.85546875" style="1" bestFit="1" customWidth="1"/>
    <col min="3843" max="3843" width="12" style="1" bestFit="1" customWidth="1"/>
    <col min="3844" max="3844" width="9.5703125" style="1" bestFit="1" customWidth="1"/>
    <col min="3845" max="3845" width="13.28515625" style="1" bestFit="1" customWidth="1"/>
    <col min="3846" max="3846" width="14.140625" style="1" bestFit="1" customWidth="1"/>
    <col min="3847" max="3847" width="13.28515625" style="1" bestFit="1" customWidth="1"/>
    <col min="3848" max="4096" width="9.140625" style="1"/>
    <col min="4097" max="4097" width="21.5703125" style="1" bestFit="1" customWidth="1"/>
    <col min="4098" max="4098" width="12.85546875" style="1" bestFit="1" customWidth="1"/>
    <col min="4099" max="4099" width="12" style="1" bestFit="1" customWidth="1"/>
    <col min="4100" max="4100" width="9.5703125" style="1" bestFit="1" customWidth="1"/>
    <col min="4101" max="4101" width="13.28515625" style="1" bestFit="1" customWidth="1"/>
    <col min="4102" max="4102" width="14.140625" style="1" bestFit="1" customWidth="1"/>
    <col min="4103" max="4103" width="13.28515625" style="1" bestFit="1" customWidth="1"/>
    <col min="4104" max="4352" width="9.140625" style="1"/>
    <col min="4353" max="4353" width="21.5703125" style="1" bestFit="1" customWidth="1"/>
    <col min="4354" max="4354" width="12.85546875" style="1" bestFit="1" customWidth="1"/>
    <col min="4355" max="4355" width="12" style="1" bestFit="1" customWidth="1"/>
    <col min="4356" max="4356" width="9.5703125" style="1" bestFit="1" customWidth="1"/>
    <col min="4357" max="4357" width="13.28515625" style="1" bestFit="1" customWidth="1"/>
    <col min="4358" max="4358" width="14.140625" style="1" bestFit="1" customWidth="1"/>
    <col min="4359" max="4359" width="13.28515625" style="1" bestFit="1" customWidth="1"/>
    <col min="4360" max="4608" width="9.140625" style="1"/>
    <col min="4609" max="4609" width="21.5703125" style="1" bestFit="1" customWidth="1"/>
    <col min="4610" max="4610" width="12.85546875" style="1" bestFit="1" customWidth="1"/>
    <col min="4611" max="4611" width="12" style="1" bestFit="1" customWidth="1"/>
    <col min="4612" max="4612" width="9.5703125" style="1" bestFit="1" customWidth="1"/>
    <col min="4613" max="4613" width="13.28515625" style="1" bestFit="1" customWidth="1"/>
    <col min="4614" max="4614" width="14.140625" style="1" bestFit="1" customWidth="1"/>
    <col min="4615" max="4615" width="13.28515625" style="1" bestFit="1" customWidth="1"/>
    <col min="4616" max="4864" width="9.140625" style="1"/>
    <col min="4865" max="4865" width="21.5703125" style="1" bestFit="1" customWidth="1"/>
    <col min="4866" max="4866" width="12.85546875" style="1" bestFit="1" customWidth="1"/>
    <col min="4867" max="4867" width="12" style="1" bestFit="1" customWidth="1"/>
    <col min="4868" max="4868" width="9.5703125" style="1" bestFit="1" customWidth="1"/>
    <col min="4869" max="4869" width="13.28515625" style="1" bestFit="1" customWidth="1"/>
    <col min="4870" max="4870" width="14.140625" style="1" bestFit="1" customWidth="1"/>
    <col min="4871" max="4871" width="13.28515625" style="1" bestFit="1" customWidth="1"/>
    <col min="4872" max="5120" width="9.140625" style="1"/>
    <col min="5121" max="5121" width="21.5703125" style="1" bestFit="1" customWidth="1"/>
    <col min="5122" max="5122" width="12.85546875" style="1" bestFit="1" customWidth="1"/>
    <col min="5123" max="5123" width="12" style="1" bestFit="1" customWidth="1"/>
    <col min="5124" max="5124" width="9.5703125" style="1" bestFit="1" customWidth="1"/>
    <col min="5125" max="5125" width="13.28515625" style="1" bestFit="1" customWidth="1"/>
    <col min="5126" max="5126" width="14.140625" style="1" bestFit="1" customWidth="1"/>
    <col min="5127" max="5127" width="13.28515625" style="1" bestFit="1" customWidth="1"/>
    <col min="5128" max="5376" width="9.140625" style="1"/>
    <col min="5377" max="5377" width="21.5703125" style="1" bestFit="1" customWidth="1"/>
    <col min="5378" max="5378" width="12.85546875" style="1" bestFit="1" customWidth="1"/>
    <col min="5379" max="5379" width="12" style="1" bestFit="1" customWidth="1"/>
    <col min="5380" max="5380" width="9.5703125" style="1" bestFit="1" customWidth="1"/>
    <col min="5381" max="5381" width="13.28515625" style="1" bestFit="1" customWidth="1"/>
    <col min="5382" max="5382" width="14.140625" style="1" bestFit="1" customWidth="1"/>
    <col min="5383" max="5383" width="13.28515625" style="1" bestFit="1" customWidth="1"/>
    <col min="5384" max="5632" width="9.140625" style="1"/>
    <col min="5633" max="5633" width="21.5703125" style="1" bestFit="1" customWidth="1"/>
    <col min="5634" max="5634" width="12.85546875" style="1" bestFit="1" customWidth="1"/>
    <col min="5635" max="5635" width="12" style="1" bestFit="1" customWidth="1"/>
    <col min="5636" max="5636" width="9.5703125" style="1" bestFit="1" customWidth="1"/>
    <col min="5637" max="5637" width="13.28515625" style="1" bestFit="1" customWidth="1"/>
    <col min="5638" max="5638" width="14.140625" style="1" bestFit="1" customWidth="1"/>
    <col min="5639" max="5639" width="13.28515625" style="1" bestFit="1" customWidth="1"/>
    <col min="5640" max="5888" width="9.140625" style="1"/>
    <col min="5889" max="5889" width="21.5703125" style="1" bestFit="1" customWidth="1"/>
    <col min="5890" max="5890" width="12.85546875" style="1" bestFit="1" customWidth="1"/>
    <col min="5891" max="5891" width="12" style="1" bestFit="1" customWidth="1"/>
    <col min="5892" max="5892" width="9.5703125" style="1" bestFit="1" customWidth="1"/>
    <col min="5893" max="5893" width="13.28515625" style="1" bestFit="1" customWidth="1"/>
    <col min="5894" max="5894" width="14.140625" style="1" bestFit="1" customWidth="1"/>
    <col min="5895" max="5895" width="13.28515625" style="1" bestFit="1" customWidth="1"/>
    <col min="5896" max="6144" width="9.140625" style="1"/>
    <col min="6145" max="6145" width="21.5703125" style="1" bestFit="1" customWidth="1"/>
    <col min="6146" max="6146" width="12.85546875" style="1" bestFit="1" customWidth="1"/>
    <col min="6147" max="6147" width="12" style="1" bestFit="1" customWidth="1"/>
    <col min="6148" max="6148" width="9.5703125" style="1" bestFit="1" customWidth="1"/>
    <col min="6149" max="6149" width="13.28515625" style="1" bestFit="1" customWidth="1"/>
    <col min="6150" max="6150" width="14.140625" style="1" bestFit="1" customWidth="1"/>
    <col min="6151" max="6151" width="13.28515625" style="1" bestFit="1" customWidth="1"/>
    <col min="6152" max="6400" width="9.140625" style="1"/>
    <col min="6401" max="6401" width="21.5703125" style="1" bestFit="1" customWidth="1"/>
    <col min="6402" max="6402" width="12.85546875" style="1" bestFit="1" customWidth="1"/>
    <col min="6403" max="6403" width="12" style="1" bestFit="1" customWidth="1"/>
    <col min="6404" max="6404" width="9.5703125" style="1" bestFit="1" customWidth="1"/>
    <col min="6405" max="6405" width="13.28515625" style="1" bestFit="1" customWidth="1"/>
    <col min="6406" max="6406" width="14.140625" style="1" bestFit="1" customWidth="1"/>
    <col min="6407" max="6407" width="13.28515625" style="1" bestFit="1" customWidth="1"/>
    <col min="6408" max="6656" width="9.140625" style="1"/>
    <col min="6657" max="6657" width="21.5703125" style="1" bestFit="1" customWidth="1"/>
    <col min="6658" max="6658" width="12.85546875" style="1" bestFit="1" customWidth="1"/>
    <col min="6659" max="6659" width="12" style="1" bestFit="1" customWidth="1"/>
    <col min="6660" max="6660" width="9.5703125" style="1" bestFit="1" customWidth="1"/>
    <col min="6661" max="6661" width="13.28515625" style="1" bestFit="1" customWidth="1"/>
    <col min="6662" max="6662" width="14.140625" style="1" bestFit="1" customWidth="1"/>
    <col min="6663" max="6663" width="13.28515625" style="1" bestFit="1" customWidth="1"/>
    <col min="6664" max="6912" width="9.140625" style="1"/>
    <col min="6913" max="6913" width="21.5703125" style="1" bestFit="1" customWidth="1"/>
    <col min="6914" max="6914" width="12.85546875" style="1" bestFit="1" customWidth="1"/>
    <col min="6915" max="6915" width="12" style="1" bestFit="1" customWidth="1"/>
    <col min="6916" max="6916" width="9.5703125" style="1" bestFit="1" customWidth="1"/>
    <col min="6917" max="6917" width="13.28515625" style="1" bestFit="1" customWidth="1"/>
    <col min="6918" max="6918" width="14.140625" style="1" bestFit="1" customWidth="1"/>
    <col min="6919" max="6919" width="13.28515625" style="1" bestFit="1" customWidth="1"/>
    <col min="6920" max="7168" width="9.140625" style="1"/>
    <col min="7169" max="7169" width="21.5703125" style="1" bestFit="1" customWidth="1"/>
    <col min="7170" max="7170" width="12.85546875" style="1" bestFit="1" customWidth="1"/>
    <col min="7171" max="7171" width="12" style="1" bestFit="1" customWidth="1"/>
    <col min="7172" max="7172" width="9.5703125" style="1" bestFit="1" customWidth="1"/>
    <col min="7173" max="7173" width="13.28515625" style="1" bestFit="1" customWidth="1"/>
    <col min="7174" max="7174" width="14.140625" style="1" bestFit="1" customWidth="1"/>
    <col min="7175" max="7175" width="13.28515625" style="1" bestFit="1" customWidth="1"/>
    <col min="7176" max="7424" width="9.140625" style="1"/>
    <col min="7425" max="7425" width="21.5703125" style="1" bestFit="1" customWidth="1"/>
    <col min="7426" max="7426" width="12.85546875" style="1" bestFit="1" customWidth="1"/>
    <col min="7427" max="7427" width="12" style="1" bestFit="1" customWidth="1"/>
    <col min="7428" max="7428" width="9.5703125" style="1" bestFit="1" customWidth="1"/>
    <col min="7429" max="7429" width="13.28515625" style="1" bestFit="1" customWidth="1"/>
    <col min="7430" max="7430" width="14.140625" style="1" bestFit="1" customWidth="1"/>
    <col min="7431" max="7431" width="13.28515625" style="1" bestFit="1" customWidth="1"/>
    <col min="7432" max="7680" width="9.140625" style="1"/>
    <col min="7681" max="7681" width="21.5703125" style="1" bestFit="1" customWidth="1"/>
    <col min="7682" max="7682" width="12.85546875" style="1" bestFit="1" customWidth="1"/>
    <col min="7683" max="7683" width="12" style="1" bestFit="1" customWidth="1"/>
    <col min="7684" max="7684" width="9.5703125" style="1" bestFit="1" customWidth="1"/>
    <col min="7685" max="7685" width="13.28515625" style="1" bestFit="1" customWidth="1"/>
    <col min="7686" max="7686" width="14.140625" style="1" bestFit="1" customWidth="1"/>
    <col min="7687" max="7687" width="13.28515625" style="1" bestFit="1" customWidth="1"/>
    <col min="7688" max="7936" width="9.140625" style="1"/>
    <col min="7937" max="7937" width="21.5703125" style="1" bestFit="1" customWidth="1"/>
    <col min="7938" max="7938" width="12.85546875" style="1" bestFit="1" customWidth="1"/>
    <col min="7939" max="7939" width="12" style="1" bestFit="1" customWidth="1"/>
    <col min="7940" max="7940" width="9.5703125" style="1" bestFit="1" customWidth="1"/>
    <col min="7941" max="7941" width="13.28515625" style="1" bestFit="1" customWidth="1"/>
    <col min="7942" max="7942" width="14.140625" style="1" bestFit="1" customWidth="1"/>
    <col min="7943" max="7943" width="13.28515625" style="1" bestFit="1" customWidth="1"/>
    <col min="7944" max="8192" width="9.140625" style="1"/>
    <col min="8193" max="8193" width="21.5703125" style="1" bestFit="1" customWidth="1"/>
    <col min="8194" max="8194" width="12.85546875" style="1" bestFit="1" customWidth="1"/>
    <col min="8195" max="8195" width="12" style="1" bestFit="1" customWidth="1"/>
    <col min="8196" max="8196" width="9.5703125" style="1" bestFit="1" customWidth="1"/>
    <col min="8197" max="8197" width="13.28515625" style="1" bestFit="1" customWidth="1"/>
    <col min="8198" max="8198" width="14.140625" style="1" bestFit="1" customWidth="1"/>
    <col min="8199" max="8199" width="13.28515625" style="1" bestFit="1" customWidth="1"/>
    <col min="8200" max="8448" width="9.140625" style="1"/>
    <col min="8449" max="8449" width="21.5703125" style="1" bestFit="1" customWidth="1"/>
    <col min="8450" max="8450" width="12.85546875" style="1" bestFit="1" customWidth="1"/>
    <col min="8451" max="8451" width="12" style="1" bestFit="1" customWidth="1"/>
    <col min="8452" max="8452" width="9.5703125" style="1" bestFit="1" customWidth="1"/>
    <col min="8453" max="8453" width="13.28515625" style="1" bestFit="1" customWidth="1"/>
    <col min="8454" max="8454" width="14.140625" style="1" bestFit="1" customWidth="1"/>
    <col min="8455" max="8455" width="13.28515625" style="1" bestFit="1" customWidth="1"/>
    <col min="8456" max="8704" width="9.140625" style="1"/>
    <col min="8705" max="8705" width="21.5703125" style="1" bestFit="1" customWidth="1"/>
    <col min="8706" max="8706" width="12.85546875" style="1" bestFit="1" customWidth="1"/>
    <col min="8707" max="8707" width="12" style="1" bestFit="1" customWidth="1"/>
    <col min="8708" max="8708" width="9.5703125" style="1" bestFit="1" customWidth="1"/>
    <col min="8709" max="8709" width="13.28515625" style="1" bestFit="1" customWidth="1"/>
    <col min="8710" max="8710" width="14.140625" style="1" bestFit="1" customWidth="1"/>
    <col min="8711" max="8711" width="13.28515625" style="1" bestFit="1" customWidth="1"/>
    <col min="8712" max="8960" width="9.140625" style="1"/>
    <col min="8961" max="8961" width="21.5703125" style="1" bestFit="1" customWidth="1"/>
    <col min="8962" max="8962" width="12.85546875" style="1" bestFit="1" customWidth="1"/>
    <col min="8963" max="8963" width="12" style="1" bestFit="1" customWidth="1"/>
    <col min="8964" max="8964" width="9.5703125" style="1" bestFit="1" customWidth="1"/>
    <col min="8965" max="8965" width="13.28515625" style="1" bestFit="1" customWidth="1"/>
    <col min="8966" max="8966" width="14.140625" style="1" bestFit="1" customWidth="1"/>
    <col min="8967" max="8967" width="13.28515625" style="1" bestFit="1" customWidth="1"/>
    <col min="8968" max="9216" width="9.140625" style="1"/>
    <col min="9217" max="9217" width="21.5703125" style="1" bestFit="1" customWidth="1"/>
    <col min="9218" max="9218" width="12.85546875" style="1" bestFit="1" customWidth="1"/>
    <col min="9219" max="9219" width="12" style="1" bestFit="1" customWidth="1"/>
    <col min="9220" max="9220" width="9.5703125" style="1" bestFit="1" customWidth="1"/>
    <col min="9221" max="9221" width="13.28515625" style="1" bestFit="1" customWidth="1"/>
    <col min="9222" max="9222" width="14.140625" style="1" bestFit="1" customWidth="1"/>
    <col min="9223" max="9223" width="13.28515625" style="1" bestFit="1" customWidth="1"/>
    <col min="9224" max="9472" width="9.140625" style="1"/>
    <col min="9473" max="9473" width="21.5703125" style="1" bestFit="1" customWidth="1"/>
    <col min="9474" max="9474" width="12.85546875" style="1" bestFit="1" customWidth="1"/>
    <col min="9475" max="9475" width="12" style="1" bestFit="1" customWidth="1"/>
    <col min="9476" max="9476" width="9.5703125" style="1" bestFit="1" customWidth="1"/>
    <col min="9477" max="9477" width="13.28515625" style="1" bestFit="1" customWidth="1"/>
    <col min="9478" max="9478" width="14.140625" style="1" bestFit="1" customWidth="1"/>
    <col min="9479" max="9479" width="13.28515625" style="1" bestFit="1" customWidth="1"/>
    <col min="9480" max="9728" width="9.140625" style="1"/>
    <col min="9729" max="9729" width="21.5703125" style="1" bestFit="1" customWidth="1"/>
    <col min="9730" max="9730" width="12.85546875" style="1" bestFit="1" customWidth="1"/>
    <col min="9731" max="9731" width="12" style="1" bestFit="1" customWidth="1"/>
    <col min="9732" max="9732" width="9.5703125" style="1" bestFit="1" customWidth="1"/>
    <col min="9733" max="9733" width="13.28515625" style="1" bestFit="1" customWidth="1"/>
    <col min="9734" max="9734" width="14.140625" style="1" bestFit="1" customWidth="1"/>
    <col min="9735" max="9735" width="13.28515625" style="1" bestFit="1" customWidth="1"/>
    <col min="9736" max="9984" width="9.140625" style="1"/>
    <col min="9985" max="9985" width="21.5703125" style="1" bestFit="1" customWidth="1"/>
    <col min="9986" max="9986" width="12.85546875" style="1" bestFit="1" customWidth="1"/>
    <col min="9987" max="9987" width="12" style="1" bestFit="1" customWidth="1"/>
    <col min="9988" max="9988" width="9.5703125" style="1" bestFit="1" customWidth="1"/>
    <col min="9989" max="9989" width="13.28515625" style="1" bestFit="1" customWidth="1"/>
    <col min="9990" max="9990" width="14.140625" style="1" bestFit="1" customWidth="1"/>
    <col min="9991" max="9991" width="13.28515625" style="1" bestFit="1" customWidth="1"/>
    <col min="9992" max="10240" width="9.140625" style="1"/>
    <col min="10241" max="10241" width="21.5703125" style="1" bestFit="1" customWidth="1"/>
    <col min="10242" max="10242" width="12.85546875" style="1" bestFit="1" customWidth="1"/>
    <col min="10243" max="10243" width="12" style="1" bestFit="1" customWidth="1"/>
    <col min="10244" max="10244" width="9.5703125" style="1" bestFit="1" customWidth="1"/>
    <col min="10245" max="10245" width="13.28515625" style="1" bestFit="1" customWidth="1"/>
    <col min="10246" max="10246" width="14.140625" style="1" bestFit="1" customWidth="1"/>
    <col min="10247" max="10247" width="13.28515625" style="1" bestFit="1" customWidth="1"/>
    <col min="10248" max="10496" width="9.140625" style="1"/>
    <col min="10497" max="10497" width="21.5703125" style="1" bestFit="1" customWidth="1"/>
    <col min="10498" max="10498" width="12.85546875" style="1" bestFit="1" customWidth="1"/>
    <col min="10499" max="10499" width="12" style="1" bestFit="1" customWidth="1"/>
    <col min="10500" max="10500" width="9.5703125" style="1" bestFit="1" customWidth="1"/>
    <col min="10501" max="10501" width="13.28515625" style="1" bestFit="1" customWidth="1"/>
    <col min="10502" max="10502" width="14.140625" style="1" bestFit="1" customWidth="1"/>
    <col min="10503" max="10503" width="13.28515625" style="1" bestFit="1" customWidth="1"/>
    <col min="10504" max="10752" width="9.140625" style="1"/>
    <col min="10753" max="10753" width="21.5703125" style="1" bestFit="1" customWidth="1"/>
    <col min="10754" max="10754" width="12.85546875" style="1" bestFit="1" customWidth="1"/>
    <col min="10755" max="10755" width="12" style="1" bestFit="1" customWidth="1"/>
    <col min="10756" max="10756" width="9.5703125" style="1" bestFit="1" customWidth="1"/>
    <col min="10757" max="10757" width="13.28515625" style="1" bestFit="1" customWidth="1"/>
    <col min="10758" max="10758" width="14.140625" style="1" bestFit="1" customWidth="1"/>
    <col min="10759" max="10759" width="13.28515625" style="1" bestFit="1" customWidth="1"/>
    <col min="10760" max="11008" width="9.140625" style="1"/>
    <col min="11009" max="11009" width="21.5703125" style="1" bestFit="1" customWidth="1"/>
    <col min="11010" max="11010" width="12.85546875" style="1" bestFit="1" customWidth="1"/>
    <col min="11011" max="11011" width="12" style="1" bestFit="1" customWidth="1"/>
    <col min="11012" max="11012" width="9.5703125" style="1" bestFit="1" customWidth="1"/>
    <col min="11013" max="11013" width="13.28515625" style="1" bestFit="1" customWidth="1"/>
    <col min="11014" max="11014" width="14.140625" style="1" bestFit="1" customWidth="1"/>
    <col min="11015" max="11015" width="13.28515625" style="1" bestFit="1" customWidth="1"/>
    <col min="11016" max="11264" width="9.140625" style="1"/>
    <col min="11265" max="11265" width="21.5703125" style="1" bestFit="1" customWidth="1"/>
    <col min="11266" max="11266" width="12.85546875" style="1" bestFit="1" customWidth="1"/>
    <col min="11267" max="11267" width="12" style="1" bestFit="1" customWidth="1"/>
    <col min="11268" max="11268" width="9.5703125" style="1" bestFit="1" customWidth="1"/>
    <col min="11269" max="11269" width="13.28515625" style="1" bestFit="1" customWidth="1"/>
    <col min="11270" max="11270" width="14.140625" style="1" bestFit="1" customWidth="1"/>
    <col min="11271" max="11271" width="13.28515625" style="1" bestFit="1" customWidth="1"/>
    <col min="11272" max="11520" width="9.140625" style="1"/>
    <col min="11521" max="11521" width="21.5703125" style="1" bestFit="1" customWidth="1"/>
    <col min="11522" max="11522" width="12.85546875" style="1" bestFit="1" customWidth="1"/>
    <col min="11523" max="11523" width="12" style="1" bestFit="1" customWidth="1"/>
    <col min="11524" max="11524" width="9.5703125" style="1" bestFit="1" customWidth="1"/>
    <col min="11525" max="11525" width="13.28515625" style="1" bestFit="1" customWidth="1"/>
    <col min="11526" max="11526" width="14.140625" style="1" bestFit="1" customWidth="1"/>
    <col min="11527" max="11527" width="13.28515625" style="1" bestFit="1" customWidth="1"/>
    <col min="11528" max="11776" width="9.140625" style="1"/>
    <col min="11777" max="11777" width="21.5703125" style="1" bestFit="1" customWidth="1"/>
    <col min="11778" max="11778" width="12.85546875" style="1" bestFit="1" customWidth="1"/>
    <col min="11779" max="11779" width="12" style="1" bestFit="1" customWidth="1"/>
    <col min="11780" max="11780" width="9.5703125" style="1" bestFit="1" customWidth="1"/>
    <col min="11781" max="11781" width="13.28515625" style="1" bestFit="1" customWidth="1"/>
    <col min="11782" max="11782" width="14.140625" style="1" bestFit="1" customWidth="1"/>
    <col min="11783" max="11783" width="13.28515625" style="1" bestFit="1" customWidth="1"/>
    <col min="11784" max="12032" width="9.140625" style="1"/>
    <col min="12033" max="12033" width="21.5703125" style="1" bestFit="1" customWidth="1"/>
    <col min="12034" max="12034" width="12.85546875" style="1" bestFit="1" customWidth="1"/>
    <col min="12035" max="12035" width="12" style="1" bestFit="1" customWidth="1"/>
    <col min="12036" max="12036" width="9.5703125" style="1" bestFit="1" customWidth="1"/>
    <col min="12037" max="12037" width="13.28515625" style="1" bestFit="1" customWidth="1"/>
    <col min="12038" max="12038" width="14.140625" style="1" bestFit="1" customWidth="1"/>
    <col min="12039" max="12039" width="13.28515625" style="1" bestFit="1" customWidth="1"/>
    <col min="12040" max="12288" width="9.140625" style="1"/>
    <col min="12289" max="12289" width="21.5703125" style="1" bestFit="1" customWidth="1"/>
    <col min="12290" max="12290" width="12.85546875" style="1" bestFit="1" customWidth="1"/>
    <col min="12291" max="12291" width="12" style="1" bestFit="1" customWidth="1"/>
    <col min="12292" max="12292" width="9.5703125" style="1" bestFit="1" customWidth="1"/>
    <col min="12293" max="12293" width="13.28515625" style="1" bestFit="1" customWidth="1"/>
    <col min="12294" max="12294" width="14.140625" style="1" bestFit="1" customWidth="1"/>
    <col min="12295" max="12295" width="13.28515625" style="1" bestFit="1" customWidth="1"/>
    <col min="12296" max="12544" width="9.140625" style="1"/>
    <col min="12545" max="12545" width="21.5703125" style="1" bestFit="1" customWidth="1"/>
    <col min="12546" max="12546" width="12.85546875" style="1" bestFit="1" customWidth="1"/>
    <col min="12547" max="12547" width="12" style="1" bestFit="1" customWidth="1"/>
    <col min="12548" max="12548" width="9.5703125" style="1" bestFit="1" customWidth="1"/>
    <col min="12549" max="12549" width="13.28515625" style="1" bestFit="1" customWidth="1"/>
    <col min="12550" max="12550" width="14.140625" style="1" bestFit="1" customWidth="1"/>
    <col min="12551" max="12551" width="13.28515625" style="1" bestFit="1" customWidth="1"/>
    <col min="12552" max="12800" width="9.140625" style="1"/>
    <col min="12801" max="12801" width="21.5703125" style="1" bestFit="1" customWidth="1"/>
    <col min="12802" max="12802" width="12.85546875" style="1" bestFit="1" customWidth="1"/>
    <col min="12803" max="12803" width="12" style="1" bestFit="1" customWidth="1"/>
    <col min="12804" max="12804" width="9.5703125" style="1" bestFit="1" customWidth="1"/>
    <col min="12805" max="12805" width="13.28515625" style="1" bestFit="1" customWidth="1"/>
    <col min="12806" max="12806" width="14.140625" style="1" bestFit="1" customWidth="1"/>
    <col min="12807" max="12807" width="13.28515625" style="1" bestFit="1" customWidth="1"/>
    <col min="12808" max="13056" width="9.140625" style="1"/>
    <col min="13057" max="13057" width="21.5703125" style="1" bestFit="1" customWidth="1"/>
    <col min="13058" max="13058" width="12.85546875" style="1" bestFit="1" customWidth="1"/>
    <col min="13059" max="13059" width="12" style="1" bestFit="1" customWidth="1"/>
    <col min="13060" max="13060" width="9.5703125" style="1" bestFit="1" customWidth="1"/>
    <col min="13061" max="13061" width="13.28515625" style="1" bestFit="1" customWidth="1"/>
    <col min="13062" max="13062" width="14.140625" style="1" bestFit="1" customWidth="1"/>
    <col min="13063" max="13063" width="13.28515625" style="1" bestFit="1" customWidth="1"/>
    <col min="13064" max="13312" width="9.140625" style="1"/>
    <col min="13313" max="13313" width="21.5703125" style="1" bestFit="1" customWidth="1"/>
    <col min="13314" max="13314" width="12.85546875" style="1" bestFit="1" customWidth="1"/>
    <col min="13315" max="13315" width="12" style="1" bestFit="1" customWidth="1"/>
    <col min="13316" max="13316" width="9.5703125" style="1" bestFit="1" customWidth="1"/>
    <col min="13317" max="13317" width="13.28515625" style="1" bestFit="1" customWidth="1"/>
    <col min="13318" max="13318" width="14.140625" style="1" bestFit="1" customWidth="1"/>
    <col min="13319" max="13319" width="13.28515625" style="1" bestFit="1" customWidth="1"/>
    <col min="13320" max="13568" width="9.140625" style="1"/>
    <col min="13569" max="13569" width="21.5703125" style="1" bestFit="1" customWidth="1"/>
    <col min="13570" max="13570" width="12.85546875" style="1" bestFit="1" customWidth="1"/>
    <col min="13571" max="13571" width="12" style="1" bestFit="1" customWidth="1"/>
    <col min="13572" max="13572" width="9.5703125" style="1" bestFit="1" customWidth="1"/>
    <col min="13573" max="13573" width="13.28515625" style="1" bestFit="1" customWidth="1"/>
    <col min="13574" max="13574" width="14.140625" style="1" bestFit="1" customWidth="1"/>
    <col min="13575" max="13575" width="13.28515625" style="1" bestFit="1" customWidth="1"/>
    <col min="13576" max="13824" width="9.140625" style="1"/>
    <col min="13825" max="13825" width="21.5703125" style="1" bestFit="1" customWidth="1"/>
    <col min="13826" max="13826" width="12.85546875" style="1" bestFit="1" customWidth="1"/>
    <col min="13827" max="13827" width="12" style="1" bestFit="1" customWidth="1"/>
    <col min="13828" max="13828" width="9.5703125" style="1" bestFit="1" customWidth="1"/>
    <col min="13829" max="13829" width="13.28515625" style="1" bestFit="1" customWidth="1"/>
    <col min="13830" max="13830" width="14.140625" style="1" bestFit="1" customWidth="1"/>
    <col min="13831" max="13831" width="13.28515625" style="1" bestFit="1" customWidth="1"/>
    <col min="13832" max="14080" width="9.140625" style="1"/>
    <col min="14081" max="14081" width="21.5703125" style="1" bestFit="1" customWidth="1"/>
    <col min="14082" max="14082" width="12.85546875" style="1" bestFit="1" customWidth="1"/>
    <col min="14083" max="14083" width="12" style="1" bestFit="1" customWidth="1"/>
    <col min="14084" max="14084" width="9.5703125" style="1" bestFit="1" customWidth="1"/>
    <col min="14085" max="14085" width="13.28515625" style="1" bestFit="1" customWidth="1"/>
    <col min="14086" max="14086" width="14.140625" style="1" bestFit="1" customWidth="1"/>
    <col min="14087" max="14087" width="13.28515625" style="1" bestFit="1" customWidth="1"/>
    <col min="14088" max="14336" width="9.140625" style="1"/>
    <col min="14337" max="14337" width="21.5703125" style="1" bestFit="1" customWidth="1"/>
    <col min="14338" max="14338" width="12.85546875" style="1" bestFit="1" customWidth="1"/>
    <col min="14339" max="14339" width="12" style="1" bestFit="1" customWidth="1"/>
    <col min="14340" max="14340" width="9.5703125" style="1" bestFit="1" customWidth="1"/>
    <col min="14341" max="14341" width="13.28515625" style="1" bestFit="1" customWidth="1"/>
    <col min="14342" max="14342" width="14.140625" style="1" bestFit="1" customWidth="1"/>
    <col min="14343" max="14343" width="13.28515625" style="1" bestFit="1" customWidth="1"/>
    <col min="14344" max="14592" width="9.140625" style="1"/>
    <col min="14593" max="14593" width="21.5703125" style="1" bestFit="1" customWidth="1"/>
    <col min="14594" max="14594" width="12.85546875" style="1" bestFit="1" customWidth="1"/>
    <col min="14595" max="14595" width="12" style="1" bestFit="1" customWidth="1"/>
    <col min="14596" max="14596" width="9.5703125" style="1" bestFit="1" customWidth="1"/>
    <col min="14597" max="14597" width="13.28515625" style="1" bestFit="1" customWidth="1"/>
    <col min="14598" max="14598" width="14.140625" style="1" bestFit="1" customWidth="1"/>
    <col min="14599" max="14599" width="13.28515625" style="1" bestFit="1" customWidth="1"/>
    <col min="14600" max="14848" width="9.140625" style="1"/>
    <col min="14849" max="14849" width="21.5703125" style="1" bestFit="1" customWidth="1"/>
    <col min="14850" max="14850" width="12.85546875" style="1" bestFit="1" customWidth="1"/>
    <col min="14851" max="14851" width="12" style="1" bestFit="1" customWidth="1"/>
    <col min="14852" max="14852" width="9.5703125" style="1" bestFit="1" customWidth="1"/>
    <col min="14853" max="14853" width="13.28515625" style="1" bestFit="1" customWidth="1"/>
    <col min="14854" max="14854" width="14.140625" style="1" bestFit="1" customWidth="1"/>
    <col min="14855" max="14855" width="13.28515625" style="1" bestFit="1" customWidth="1"/>
    <col min="14856" max="15104" width="9.140625" style="1"/>
    <col min="15105" max="15105" width="21.5703125" style="1" bestFit="1" customWidth="1"/>
    <col min="15106" max="15106" width="12.85546875" style="1" bestFit="1" customWidth="1"/>
    <col min="15107" max="15107" width="12" style="1" bestFit="1" customWidth="1"/>
    <col min="15108" max="15108" width="9.5703125" style="1" bestFit="1" customWidth="1"/>
    <col min="15109" max="15109" width="13.28515625" style="1" bestFit="1" customWidth="1"/>
    <col min="15110" max="15110" width="14.140625" style="1" bestFit="1" customWidth="1"/>
    <col min="15111" max="15111" width="13.28515625" style="1" bestFit="1" customWidth="1"/>
    <col min="15112" max="15360" width="9.140625" style="1"/>
    <col min="15361" max="15361" width="21.5703125" style="1" bestFit="1" customWidth="1"/>
    <col min="15362" max="15362" width="12.85546875" style="1" bestFit="1" customWidth="1"/>
    <col min="15363" max="15363" width="12" style="1" bestFit="1" customWidth="1"/>
    <col min="15364" max="15364" width="9.5703125" style="1" bestFit="1" customWidth="1"/>
    <col min="15365" max="15365" width="13.28515625" style="1" bestFit="1" customWidth="1"/>
    <col min="15366" max="15366" width="14.140625" style="1" bestFit="1" customWidth="1"/>
    <col min="15367" max="15367" width="13.28515625" style="1" bestFit="1" customWidth="1"/>
    <col min="15368" max="15616" width="9.140625" style="1"/>
    <col min="15617" max="15617" width="21.5703125" style="1" bestFit="1" customWidth="1"/>
    <col min="15618" max="15618" width="12.85546875" style="1" bestFit="1" customWidth="1"/>
    <col min="15619" max="15619" width="12" style="1" bestFit="1" customWidth="1"/>
    <col min="15620" max="15620" width="9.5703125" style="1" bestFit="1" customWidth="1"/>
    <col min="15621" max="15621" width="13.28515625" style="1" bestFit="1" customWidth="1"/>
    <col min="15622" max="15622" width="14.140625" style="1" bestFit="1" customWidth="1"/>
    <col min="15623" max="15623" width="13.28515625" style="1" bestFit="1" customWidth="1"/>
    <col min="15624" max="15872" width="9.140625" style="1"/>
    <col min="15873" max="15873" width="21.5703125" style="1" bestFit="1" customWidth="1"/>
    <col min="15874" max="15874" width="12.85546875" style="1" bestFit="1" customWidth="1"/>
    <col min="15875" max="15875" width="12" style="1" bestFit="1" customWidth="1"/>
    <col min="15876" max="15876" width="9.5703125" style="1" bestFit="1" customWidth="1"/>
    <col min="15877" max="15877" width="13.28515625" style="1" bestFit="1" customWidth="1"/>
    <col min="15878" max="15878" width="14.140625" style="1" bestFit="1" customWidth="1"/>
    <col min="15879" max="15879" width="13.28515625" style="1" bestFit="1" customWidth="1"/>
    <col min="15880" max="16128" width="9.140625" style="1"/>
    <col min="16129" max="16129" width="21.5703125" style="1" bestFit="1" customWidth="1"/>
    <col min="16130" max="16130" width="12.85546875" style="1" bestFit="1" customWidth="1"/>
    <col min="16131" max="16131" width="12" style="1" bestFit="1" customWidth="1"/>
    <col min="16132" max="16132" width="9.5703125" style="1" bestFit="1" customWidth="1"/>
    <col min="16133" max="16133" width="13.28515625" style="1" bestFit="1" customWidth="1"/>
    <col min="16134" max="16134" width="14.140625" style="1" bestFit="1" customWidth="1"/>
    <col min="16135" max="16135" width="13.28515625" style="1" bestFit="1" customWidth="1"/>
    <col min="16136" max="16384" width="9.140625" style="1"/>
  </cols>
  <sheetData>
    <row r="1" spans="1:11" x14ac:dyDescent="0.25">
      <c r="B1" s="2">
        <v>1</v>
      </c>
      <c r="C1" s="2">
        <v>2</v>
      </c>
      <c r="D1" s="2">
        <v>3</v>
      </c>
      <c r="E1" s="2">
        <v>4</v>
      </c>
    </row>
    <row r="2" spans="1:11" x14ac:dyDescent="0.25">
      <c r="A2" s="3" t="s">
        <v>0</v>
      </c>
      <c r="B2" s="3" t="s">
        <v>1</v>
      </c>
      <c r="C2" s="3" t="s">
        <v>1</v>
      </c>
      <c r="D2" s="3" t="s">
        <v>2</v>
      </c>
      <c r="E2" s="3" t="s">
        <v>3</v>
      </c>
      <c r="F2" s="3" t="s">
        <v>4</v>
      </c>
    </row>
    <row r="3" spans="1:11" x14ac:dyDescent="0.25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11" ht="30" x14ac:dyDescent="0.25">
      <c r="A4" s="3"/>
      <c r="B4" s="5" t="s">
        <v>11</v>
      </c>
      <c r="C4" s="5" t="s">
        <v>12</v>
      </c>
      <c r="D4" s="6">
        <v>39845</v>
      </c>
      <c r="E4" s="3" t="s">
        <v>13</v>
      </c>
      <c r="F4" s="3" t="s">
        <v>14</v>
      </c>
    </row>
    <row r="5" spans="1:11" x14ac:dyDescent="0.25">
      <c r="A5" s="7"/>
      <c r="B5" s="7"/>
      <c r="C5" s="7"/>
      <c r="D5" s="7"/>
      <c r="E5" s="7"/>
      <c r="F5" s="7"/>
    </row>
    <row r="6" spans="1:11" x14ac:dyDescent="0.25">
      <c r="A6" s="7">
        <v>0</v>
      </c>
      <c r="B6" s="7"/>
      <c r="C6" s="7"/>
      <c r="D6" s="7"/>
      <c r="E6" s="8">
        <f>-C28</f>
        <v>73159.674400000004</v>
      </c>
      <c r="F6" s="8">
        <f>C34-B33</f>
        <v>26840.325599999996</v>
      </c>
      <c r="G6" s="9"/>
    </row>
    <row r="7" spans="1:11" x14ac:dyDescent="0.25">
      <c r="A7" s="7">
        <v>1</v>
      </c>
      <c r="B7" s="8">
        <f t="shared" ref="B7:B16" si="0">E6*$B$20/$B$25</f>
        <v>5852.7739520000005</v>
      </c>
      <c r="C7" s="10">
        <f t="shared" ref="C7:C16" si="1">$B$21</f>
        <v>4000</v>
      </c>
      <c r="D7" s="8">
        <f t="shared" ref="D7:D16" si="2">B7-C7</f>
        <v>1852.7739520000005</v>
      </c>
      <c r="E7" s="8">
        <f t="shared" ref="E7:E16" si="3">E6+D7</f>
        <v>75012.448352000007</v>
      </c>
      <c r="F7" s="8">
        <f t="shared" ref="F7:F16" si="4">F6-D7</f>
        <v>24987.551647999997</v>
      </c>
      <c r="G7" s="9"/>
    </row>
    <row r="8" spans="1:11" x14ac:dyDescent="0.25">
      <c r="A8" s="7">
        <v>2</v>
      </c>
      <c r="B8" s="8">
        <f t="shared" si="0"/>
        <v>6000.995868160001</v>
      </c>
      <c r="C8" s="10">
        <f t="shared" si="1"/>
        <v>4000</v>
      </c>
      <c r="D8" s="8">
        <f t="shared" si="2"/>
        <v>2000.995868160001</v>
      </c>
      <c r="E8" s="8">
        <f t="shared" si="3"/>
        <v>77013.444220160003</v>
      </c>
      <c r="F8" s="8">
        <f t="shared" si="4"/>
        <v>22986.555779839997</v>
      </c>
      <c r="G8" s="9"/>
    </row>
    <row r="9" spans="1:11" x14ac:dyDescent="0.25">
      <c r="A9" s="7">
        <v>3</v>
      </c>
      <c r="B9" s="8">
        <f t="shared" si="0"/>
        <v>6161.0755376128</v>
      </c>
      <c r="C9" s="10">
        <f t="shared" si="1"/>
        <v>4000</v>
      </c>
      <c r="D9" s="8">
        <f t="shared" si="2"/>
        <v>2161.0755376128</v>
      </c>
      <c r="E9" s="8">
        <f t="shared" si="3"/>
        <v>79174.519757772796</v>
      </c>
      <c r="F9" s="8">
        <f t="shared" si="4"/>
        <v>20825.480242227197</v>
      </c>
      <c r="G9" s="9"/>
      <c r="H9" s="11"/>
      <c r="I9" s="11"/>
    </row>
    <row r="10" spans="1:11" ht="15.75" thickBot="1" x14ac:dyDescent="0.3">
      <c r="A10" s="7">
        <v>4</v>
      </c>
      <c r="B10" s="8">
        <f t="shared" si="0"/>
        <v>6333.9615806218235</v>
      </c>
      <c r="C10" s="10">
        <f t="shared" si="1"/>
        <v>4000</v>
      </c>
      <c r="D10" s="8">
        <f t="shared" si="2"/>
        <v>2333.9615806218235</v>
      </c>
      <c r="E10" s="8">
        <f t="shared" si="3"/>
        <v>81508.481338394617</v>
      </c>
      <c r="F10" s="8">
        <f t="shared" si="4"/>
        <v>18491.518661605372</v>
      </c>
      <c r="G10" s="9"/>
      <c r="H10" s="11"/>
      <c r="I10" s="11"/>
    </row>
    <row r="11" spans="1:11" ht="15.75" thickBot="1" x14ac:dyDescent="0.3">
      <c r="A11" s="7">
        <v>5</v>
      </c>
      <c r="B11" s="8">
        <f t="shared" si="0"/>
        <v>6520.6785070715696</v>
      </c>
      <c r="C11" s="10">
        <f t="shared" si="1"/>
        <v>4000</v>
      </c>
      <c r="D11" s="8">
        <f t="shared" si="2"/>
        <v>2520.6785070715696</v>
      </c>
      <c r="E11" s="8">
        <f t="shared" si="3"/>
        <v>84029.159845466187</v>
      </c>
      <c r="F11" s="8">
        <f t="shared" si="4"/>
        <v>15970.840154533802</v>
      </c>
      <c r="G11" s="9"/>
      <c r="H11" s="12" t="s">
        <v>15</v>
      </c>
      <c r="I11" s="13"/>
      <c r="J11" s="14"/>
      <c r="K11" s="15"/>
    </row>
    <row r="12" spans="1:11" x14ac:dyDescent="0.25">
      <c r="A12" s="7">
        <v>6</v>
      </c>
      <c r="B12" s="8">
        <f t="shared" si="0"/>
        <v>6722.332787637295</v>
      </c>
      <c r="C12" s="10">
        <f t="shared" si="1"/>
        <v>4000</v>
      </c>
      <c r="D12" s="8">
        <f t="shared" si="2"/>
        <v>2722.332787637295</v>
      </c>
      <c r="E12" s="8">
        <f t="shared" si="3"/>
        <v>86751.49263310348</v>
      </c>
      <c r="F12" s="8">
        <f t="shared" si="4"/>
        <v>13248.507366896507</v>
      </c>
      <c r="G12" s="9"/>
      <c r="H12" s="16" t="s">
        <v>16</v>
      </c>
      <c r="I12" s="17" t="s">
        <v>16</v>
      </c>
      <c r="K12" s="18"/>
    </row>
    <row r="13" spans="1:11" x14ac:dyDescent="0.25">
      <c r="A13" s="7">
        <v>7</v>
      </c>
      <c r="B13" s="8">
        <f t="shared" si="0"/>
        <v>6940.119410648279</v>
      </c>
      <c r="C13" s="10">
        <f t="shared" si="1"/>
        <v>4000</v>
      </c>
      <c r="D13" s="8">
        <f t="shared" si="2"/>
        <v>2940.119410648279</v>
      </c>
      <c r="E13" s="8">
        <f t="shared" si="3"/>
        <v>89691.612043751753</v>
      </c>
      <c r="F13" s="8">
        <f t="shared" si="4"/>
        <v>10308.387956248229</v>
      </c>
      <c r="H13" s="19"/>
      <c r="I13" s="20">
        <v>100000</v>
      </c>
      <c r="K13" s="18"/>
    </row>
    <row r="14" spans="1:11" x14ac:dyDescent="0.25">
      <c r="A14" s="7">
        <v>8</v>
      </c>
      <c r="B14" s="8">
        <f t="shared" si="0"/>
        <v>7175.3289635001402</v>
      </c>
      <c r="C14" s="10">
        <f t="shared" si="1"/>
        <v>4000</v>
      </c>
      <c r="D14" s="8">
        <f t="shared" si="2"/>
        <v>3175.3289635001402</v>
      </c>
      <c r="E14" s="8">
        <f t="shared" si="3"/>
        <v>92866.941007251895</v>
      </c>
      <c r="F14" s="8">
        <f t="shared" si="4"/>
        <v>7133.0589927480887</v>
      </c>
      <c r="H14" s="19"/>
      <c r="K14" s="18"/>
    </row>
    <row r="15" spans="1:11" ht="15.75" thickBot="1" x14ac:dyDescent="0.3">
      <c r="A15" s="7">
        <v>9</v>
      </c>
      <c r="B15" s="8">
        <f t="shared" si="0"/>
        <v>7429.3552805801519</v>
      </c>
      <c r="C15" s="10">
        <f t="shared" si="1"/>
        <v>4000</v>
      </c>
      <c r="D15" s="8">
        <f t="shared" si="2"/>
        <v>3429.3552805801519</v>
      </c>
      <c r="E15" s="8">
        <f t="shared" si="3"/>
        <v>96296.296287832054</v>
      </c>
      <c r="F15" s="8">
        <f t="shared" si="4"/>
        <v>3703.7037121679368</v>
      </c>
      <c r="H15" s="21"/>
      <c r="K15" s="18"/>
    </row>
    <row r="16" spans="1:11" ht="15.75" thickBot="1" x14ac:dyDescent="0.3">
      <c r="A16" s="7">
        <v>10</v>
      </c>
      <c r="B16" s="8">
        <f t="shared" si="0"/>
        <v>7703.7037030265647</v>
      </c>
      <c r="C16" s="10">
        <f t="shared" si="1"/>
        <v>4000</v>
      </c>
      <c r="D16" s="8">
        <f t="shared" si="2"/>
        <v>3703.7037030265647</v>
      </c>
      <c r="E16" s="8">
        <f t="shared" si="3"/>
        <v>99999.999990858618</v>
      </c>
      <c r="F16" s="8">
        <f t="shared" si="4"/>
        <v>9.1413721747812815E-6</v>
      </c>
      <c r="H16" s="12" t="s">
        <v>17</v>
      </c>
      <c r="I16" s="13"/>
      <c r="K16" s="22" t="s">
        <v>18</v>
      </c>
    </row>
    <row r="17" spans="1:11" ht="15.75" thickBot="1" x14ac:dyDescent="0.3">
      <c r="H17" s="23"/>
      <c r="I17" s="24"/>
      <c r="K17" s="25" t="s">
        <v>19</v>
      </c>
    </row>
    <row r="18" spans="1:11" x14ac:dyDescent="0.25">
      <c r="A18" s="26" t="s">
        <v>20</v>
      </c>
      <c r="B18" s="27">
        <v>100000</v>
      </c>
      <c r="C18" s="15"/>
      <c r="H18" s="16" t="s">
        <v>16</v>
      </c>
      <c r="I18" s="17" t="s">
        <v>16</v>
      </c>
      <c r="K18" s="18"/>
    </row>
    <row r="19" spans="1:11" x14ac:dyDescent="0.25">
      <c r="A19" s="21" t="s">
        <v>21</v>
      </c>
      <c r="B19" s="28">
        <v>0.04</v>
      </c>
      <c r="C19" s="18"/>
      <c r="H19" s="29">
        <f>F6</f>
        <v>26840.325599999996</v>
      </c>
      <c r="I19" s="17"/>
      <c r="K19" s="30">
        <f t="shared" ref="K19:K29" si="5">$I$13-H19</f>
        <v>73159.674400000004</v>
      </c>
    </row>
    <row r="20" spans="1:11" x14ac:dyDescent="0.25">
      <c r="A20" s="21" t="s">
        <v>22</v>
      </c>
      <c r="B20" s="28">
        <v>0.08</v>
      </c>
      <c r="C20" s="18"/>
      <c r="H20" s="29">
        <f t="shared" ref="H20:H29" si="6">F7</f>
        <v>24987.551647999997</v>
      </c>
      <c r="I20" s="17"/>
      <c r="K20" s="30">
        <f t="shared" si="5"/>
        <v>75012.448352000007</v>
      </c>
    </row>
    <row r="21" spans="1:11" x14ac:dyDescent="0.25">
      <c r="A21" s="21" t="s">
        <v>23</v>
      </c>
      <c r="B21" s="31">
        <f>B18*B19</f>
        <v>4000</v>
      </c>
      <c r="C21" s="18" t="s">
        <v>24</v>
      </c>
      <c r="H21" s="29">
        <f t="shared" si="6"/>
        <v>22986.555779839997</v>
      </c>
      <c r="I21" s="17"/>
      <c r="K21" s="30">
        <f t="shared" si="5"/>
        <v>77013.444220160003</v>
      </c>
    </row>
    <row r="22" spans="1:11" x14ac:dyDescent="0.25">
      <c r="A22" s="21" t="s">
        <v>25</v>
      </c>
      <c r="B22" s="31"/>
      <c r="C22" s="18"/>
      <c r="H22" s="29">
        <f t="shared" si="6"/>
        <v>20825.480242227197</v>
      </c>
      <c r="I22" s="17"/>
      <c r="K22" s="30">
        <f t="shared" si="5"/>
        <v>79174.519757772796</v>
      </c>
    </row>
    <row r="23" spans="1:11" ht="15.75" thickBot="1" x14ac:dyDescent="0.3">
      <c r="A23" s="32" t="s">
        <v>26</v>
      </c>
      <c r="B23" s="33">
        <v>10</v>
      </c>
      <c r="C23" s="34" t="s">
        <v>27</v>
      </c>
      <c r="H23" s="29">
        <f t="shared" si="6"/>
        <v>18491.518661605372</v>
      </c>
      <c r="I23" s="17"/>
      <c r="K23" s="30">
        <f t="shared" si="5"/>
        <v>81508.481338394631</v>
      </c>
    </row>
    <row r="24" spans="1:11" x14ac:dyDescent="0.25">
      <c r="A24" s="21" t="s">
        <v>28</v>
      </c>
      <c r="B24" s="35" t="s">
        <v>29</v>
      </c>
      <c r="C24" s="22"/>
      <c r="H24" s="29">
        <f t="shared" si="6"/>
        <v>15970.840154533802</v>
      </c>
      <c r="I24" s="11"/>
      <c r="K24" s="30">
        <f t="shared" si="5"/>
        <v>84029.159845466202</v>
      </c>
    </row>
    <row r="25" spans="1:11" x14ac:dyDescent="0.25">
      <c r="A25" s="21" t="s">
        <v>30</v>
      </c>
      <c r="B25" s="36">
        <v>1</v>
      </c>
      <c r="C25" s="37"/>
      <c r="H25" s="29">
        <f t="shared" si="6"/>
        <v>13248.507366896507</v>
      </c>
      <c r="I25" s="11"/>
      <c r="K25" s="30">
        <f t="shared" si="5"/>
        <v>86751.492633103495</v>
      </c>
    </row>
    <row r="26" spans="1:11" x14ac:dyDescent="0.25">
      <c r="A26" s="21" t="s">
        <v>31</v>
      </c>
      <c r="B26" s="38">
        <v>10</v>
      </c>
      <c r="C26" s="37"/>
      <c r="H26" s="29">
        <f t="shared" si="6"/>
        <v>10308.387956248229</v>
      </c>
      <c r="I26" s="11"/>
      <c r="K26" s="30">
        <f t="shared" si="5"/>
        <v>89691.612043751767</v>
      </c>
    </row>
    <row r="27" spans="1:11" x14ac:dyDescent="0.25">
      <c r="A27" s="21" t="s">
        <v>32</v>
      </c>
      <c r="B27" s="39">
        <v>0.08</v>
      </c>
      <c r="C27" s="37"/>
      <c r="H27" s="29">
        <f t="shared" si="6"/>
        <v>7133.0589927480887</v>
      </c>
      <c r="I27" s="11"/>
      <c r="K27" s="30">
        <f t="shared" si="5"/>
        <v>92866.941007251909</v>
      </c>
    </row>
    <row r="28" spans="1:11" x14ac:dyDescent="0.25">
      <c r="A28" s="21" t="s">
        <v>25</v>
      </c>
      <c r="B28" s="40"/>
      <c r="C28" s="41">
        <v>-73159.674400000004</v>
      </c>
      <c r="H28" s="29">
        <f t="shared" si="6"/>
        <v>3703.7037121679368</v>
      </c>
      <c r="I28" s="11"/>
      <c r="K28" s="30">
        <f t="shared" si="5"/>
        <v>96296.296287832069</v>
      </c>
    </row>
    <row r="29" spans="1:11" ht="15.75" thickBot="1" x14ac:dyDescent="0.3">
      <c r="A29" s="21" t="s">
        <v>33</v>
      </c>
      <c r="B29" s="42">
        <f>B21</f>
        <v>4000</v>
      </c>
      <c r="C29" s="37"/>
      <c r="H29" s="43">
        <f t="shared" si="6"/>
        <v>9.1413721747812815E-6</v>
      </c>
      <c r="I29" s="44"/>
      <c r="J29" s="44"/>
      <c r="K29" s="45">
        <f t="shared" si="5"/>
        <v>99999.999990858632</v>
      </c>
    </row>
    <row r="30" spans="1:11" ht="15.75" thickBot="1" x14ac:dyDescent="0.3">
      <c r="A30" s="32" t="s">
        <v>20</v>
      </c>
      <c r="B30" s="46">
        <f>B18</f>
        <v>100000</v>
      </c>
      <c r="C30" s="25"/>
    </row>
    <row r="31" spans="1:11" ht="15.75" thickBot="1" x14ac:dyDescent="0.3"/>
    <row r="32" spans="1:11" ht="15.75" thickBot="1" x14ac:dyDescent="0.3">
      <c r="A32" s="47"/>
      <c r="B32" s="48" t="s">
        <v>14</v>
      </c>
      <c r="C32" s="49" t="s">
        <v>34</v>
      </c>
    </row>
    <row r="33" spans="1:3" x14ac:dyDescent="0.25">
      <c r="A33" s="26" t="s">
        <v>35</v>
      </c>
      <c r="B33" s="50">
        <f>E6</f>
        <v>73159.674400000004</v>
      </c>
      <c r="C33" s="15"/>
    </row>
    <row r="34" spans="1:3" x14ac:dyDescent="0.25">
      <c r="A34" s="21" t="s">
        <v>15</v>
      </c>
      <c r="C34" s="51">
        <f>B18</f>
        <v>100000</v>
      </c>
    </row>
    <row r="35" spans="1:3" ht="15.75" thickBot="1" x14ac:dyDescent="0.3">
      <c r="A35" s="32" t="s">
        <v>36</v>
      </c>
      <c r="B35" s="52">
        <f>C34-B33</f>
        <v>26840.325599999996</v>
      </c>
      <c r="C35" s="34"/>
    </row>
    <row r="36" spans="1:3" x14ac:dyDescent="0.25">
      <c r="A36" s="26" t="s">
        <v>37</v>
      </c>
      <c r="B36" s="50">
        <f>B7</f>
        <v>5852.7739520000005</v>
      </c>
      <c r="C36" s="15"/>
    </row>
    <row r="37" spans="1:3" x14ac:dyDescent="0.25">
      <c r="A37" s="21" t="s">
        <v>23</v>
      </c>
      <c r="C37" s="51">
        <f>C7</f>
        <v>4000</v>
      </c>
    </row>
    <row r="38" spans="1:3" ht="15.75" thickBot="1" x14ac:dyDescent="0.3">
      <c r="A38" s="32" t="s">
        <v>36</v>
      </c>
      <c r="B38" s="44"/>
      <c r="C38" s="53">
        <f>D7</f>
        <v>1852.7739520000005</v>
      </c>
    </row>
    <row r="39" spans="1:3" x14ac:dyDescent="0.25">
      <c r="A39" s="26" t="s">
        <v>37</v>
      </c>
      <c r="B39" s="50">
        <f>B8</f>
        <v>6000.995868160001</v>
      </c>
      <c r="C39" s="15"/>
    </row>
    <row r="40" spans="1:3" x14ac:dyDescent="0.25">
      <c r="A40" s="21" t="s">
        <v>23</v>
      </c>
      <c r="C40" s="51">
        <f>C8</f>
        <v>4000</v>
      </c>
    </row>
    <row r="41" spans="1:3" ht="15.75" thickBot="1" x14ac:dyDescent="0.3">
      <c r="A41" s="32" t="s">
        <v>36</v>
      </c>
      <c r="B41" s="44"/>
      <c r="C41" s="53">
        <f>D8</f>
        <v>2000.995868160001</v>
      </c>
    </row>
    <row r="42" spans="1:3" x14ac:dyDescent="0.25">
      <c r="A42" s="26" t="s">
        <v>37</v>
      </c>
      <c r="B42" s="50">
        <f>B9</f>
        <v>6161.0755376128</v>
      </c>
      <c r="C42" s="15"/>
    </row>
    <row r="43" spans="1:3" x14ac:dyDescent="0.25">
      <c r="A43" s="21" t="s">
        <v>23</v>
      </c>
      <c r="C43" s="51">
        <f>C9</f>
        <v>4000</v>
      </c>
    </row>
    <row r="44" spans="1:3" ht="15.75" thickBot="1" x14ac:dyDescent="0.3">
      <c r="A44" s="32" t="s">
        <v>36</v>
      </c>
      <c r="B44" s="44"/>
      <c r="C44" s="53">
        <f>D9</f>
        <v>2161.0755376128</v>
      </c>
    </row>
    <row r="45" spans="1:3" x14ac:dyDescent="0.25">
      <c r="A45" s="26" t="s">
        <v>37</v>
      </c>
      <c r="B45" s="50">
        <f>B10</f>
        <v>6333.9615806218235</v>
      </c>
      <c r="C45" s="15"/>
    </row>
    <row r="46" spans="1:3" x14ac:dyDescent="0.25">
      <c r="A46" s="21" t="s">
        <v>23</v>
      </c>
      <c r="C46" s="51">
        <f>C10</f>
        <v>4000</v>
      </c>
    </row>
    <row r="47" spans="1:3" ht="15.75" thickBot="1" x14ac:dyDescent="0.3">
      <c r="A47" s="32" t="s">
        <v>36</v>
      </c>
      <c r="B47" s="44"/>
      <c r="C47" s="53">
        <f>D10</f>
        <v>2333.9615806218235</v>
      </c>
    </row>
    <row r="48" spans="1:3" x14ac:dyDescent="0.25">
      <c r="A48" s="26" t="s">
        <v>37</v>
      </c>
      <c r="B48" s="50">
        <f>B11</f>
        <v>6520.6785070715696</v>
      </c>
      <c r="C48" s="15"/>
    </row>
    <row r="49" spans="1:3" x14ac:dyDescent="0.25">
      <c r="A49" s="21" t="s">
        <v>23</v>
      </c>
      <c r="C49" s="51">
        <f>C11</f>
        <v>4000</v>
      </c>
    </row>
    <row r="50" spans="1:3" ht="15.75" thickBot="1" x14ac:dyDescent="0.3">
      <c r="A50" s="32" t="s">
        <v>36</v>
      </c>
      <c r="B50" s="44"/>
      <c r="C50" s="53">
        <f>D11</f>
        <v>2520.6785070715696</v>
      </c>
    </row>
    <row r="51" spans="1:3" x14ac:dyDescent="0.25">
      <c r="A51" s="26" t="s">
        <v>37</v>
      </c>
      <c r="B51" s="50">
        <f>B12</f>
        <v>6722.332787637295</v>
      </c>
      <c r="C51" s="15"/>
    </row>
    <row r="52" spans="1:3" x14ac:dyDescent="0.25">
      <c r="A52" s="21" t="s">
        <v>23</v>
      </c>
      <c r="C52" s="51">
        <f>C12</f>
        <v>4000</v>
      </c>
    </row>
    <row r="53" spans="1:3" ht="15.75" thickBot="1" x14ac:dyDescent="0.3">
      <c r="A53" s="32" t="s">
        <v>36</v>
      </c>
      <c r="B53" s="44"/>
      <c r="C53" s="53">
        <f>D12</f>
        <v>2722.332787637295</v>
      </c>
    </row>
    <row r="54" spans="1:3" x14ac:dyDescent="0.25">
      <c r="A54" s="26" t="s">
        <v>37</v>
      </c>
      <c r="B54" s="50">
        <f>B15</f>
        <v>7429.3552805801519</v>
      </c>
      <c r="C54" s="15"/>
    </row>
    <row r="55" spans="1:3" x14ac:dyDescent="0.25">
      <c r="A55" s="21" t="s">
        <v>23</v>
      </c>
      <c r="C55" s="51">
        <f>C15</f>
        <v>4000</v>
      </c>
    </row>
    <row r="56" spans="1:3" ht="15.75" thickBot="1" x14ac:dyDescent="0.3">
      <c r="A56" s="32" t="s">
        <v>36</v>
      </c>
      <c r="B56" s="44"/>
      <c r="C56" s="53">
        <f>D15</f>
        <v>3429.3552805801519</v>
      </c>
    </row>
    <row r="57" spans="1:3" x14ac:dyDescent="0.25">
      <c r="A57" s="26" t="s">
        <v>37</v>
      </c>
      <c r="B57" s="50"/>
      <c r="C57" s="15"/>
    </row>
    <row r="58" spans="1:3" x14ac:dyDescent="0.25">
      <c r="A58" s="21" t="s">
        <v>23</v>
      </c>
      <c r="C58" s="51"/>
    </row>
    <row r="59" spans="1:3" ht="15.75" thickBot="1" x14ac:dyDescent="0.3">
      <c r="A59" s="32" t="s">
        <v>36</v>
      </c>
      <c r="B59" s="44"/>
      <c r="C59" s="53"/>
    </row>
  </sheetData>
  <mergeCells count="2">
    <mergeCell ref="H11:I11"/>
    <mergeCell ref="H16:I16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&amp;C&amp;A&amp;RTed Stephenson, CFA, CMA, MBA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E26E7-F019-490D-8E78-C65C695B5630}">
  <sheetPr>
    <pageSetUpPr fitToPage="1"/>
  </sheetPr>
  <dimension ref="B1:O40"/>
  <sheetViews>
    <sheetView zoomScale="120" zoomScaleNormal="120" workbookViewId="0">
      <selection activeCell="F27" sqref="F27"/>
    </sheetView>
  </sheetViews>
  <sheetFormatPr defaultRowHeight="15" x14ac:dyDescent="0.25"/>
  <cols>
    <col min="1" max="1" width="2.85546875" style="1" customWidth="1"/>
    <col min="2" max="2" width="21.5703125" style="1" bestFit="1" customWidth="1"/>
    <col min="3" max="4" width="14.85546875" style="1" bestFit="1" customWidth="1"/>
    <col min="5" max="5" width="12.140625" style="1" bestFit="1" customWidth="1"/>
    <col min="6" max="8" width="14.85546875" style="1" bestFit="1" customWidth="1"/>
    <col min="9" max="9" width="1.28515625" style="1" customWidth="1"/>
    <col min="10" max="10" width="12.140625" style="1" bestFit="1" customWidth="1"/>
    <col min="11" max="11" width="9" style="1" customWidth="1"/>
    <col min="12" max="12" width="1.7109375" style="1" customWidth="1"/>
    <col min="13" max="13" width="1.85546875" style="1" customWidth="1"/>
    <col min="14" max="14" width="14.85546875" style="1" bestFit="1" customWidth="1"/>
    <col min="15" max="15" width="14.140625" style="1" bestFit="1" customWidth="1"/>
    <col min="16" max="16384" width="9.140625" style="1"/>
  </cols>
  <sheetData>
    <row r="1" spans="2:15" x14ac:dyDescent="0.25">
      <c r="C1" s="2"/>
      <c r="D1" s="2"/>
      <c r="E1" s="2"/>
    </row>
    <row r="2" spans="2:15" x14ac:dyDescent="0.25">
      <c r="B2" s="3" t="s">
        <v>0</v>
      </c>
      <c r="C2" s="3"/>
      <c r="D2" s="3" t="s">
        <v>1</v>
      </c>
      <c r="E2" s="3" t="s">
        <v>38</v>
      </c>
      <c r="F2" s="3" t="s">
        <v>15</v>
      </c>
    </row>
    <row r="3" spans="2:15" x14ac:dyDescent="0.25">
      <c r="B3" s="4" t="s">
        <v>5</v>
      </c>
      <c r="C3" s="4" t="s">
        <v>35</v>
      </c>
      <c r="D3" s="4" t="s">
        <v>6</v>
      </c>
      <c r="E3" s="4" t="s">
        <v>7</v>
      </c>
      <c r="F3" s="4" t="s">
        <v>9</v>
      </c>
    </row>
    <row r="4" spans="2:15" x14ac:dyDescent="0.25">
      <c r="B4" s="3"/>
      <c r="C4" s="5" t="s">
        <v>39</v>
      </c>
      <c r="D4" s="5" t="s">
        <v>40</v>
      </c>
      <c r="E4" s="5" t="s">
        <v>41</v>
      </c>
      <c r="F4" s="3" t="s">
        <v>42</v>
      </c>
    </row>
    <row r="5" spans="2:15" x14ac:dyDescent="0.25">
      <c r="B5" s="54" t="s">
        <v>43</v>
      </c>
      <c r="C5" s="55">
        <f>F5</f>
        <v>1000000</v>
      </c>
      <c r="D5" s="55"/>
      <c r="E5" s="55"/>
      <c r="F5" s="55">
        <f>C13</f>
        <v>1000000</v>
      </c>
    </row>
    <row r="6" spans="2:15" x14ac:dyDescent="0.25">
      <c r="B6" s="56">
        <v>40543</v>
      </c>
      <c r="C6" s="55"/>
      <c r="D6" s="55">
        <f>$F$5*$C$15/$C$19</f>
        <v>50000</v>
      </c>
      <c r="E6" s="55">
        <f t="shared" ref="E6:E10" si="0">$C$16</f>
        <v>50000</v>
      </c>
      <c r="F6" s="55"/>
    </row>
    <row r="7" spans="2:15" x14ac:dyDescent="0.25">
      <c r="B7" s="56">
        <v>40908</v>
      </c>
      <c r="C7" s="55"/>
      <c r="D7" s="55">
        <f t="shared" ref="D7:D10" si="1">$F$5*$C$15/$C$19</f>
        <v>50000</v>
      </c>
      <c r="E7" s="55">
        <f t="shared" si="0"/>
        <v>50000</v>
      </c>
      <c r="F7" s="55"/>
    </row>
    <row r="8" spans="2:15" x14ac:dyDescent="0.25">
      <c r="B8" s="56">
        <v>41274</v>
      </c>
      <c r="C8" s="55"/>
      <c r="D8" s="55">
        <f t="shared" si="1"/>
        <v>50000</v>
      </c>
      <c r="E8" s="55">
        <f t="shared" si="0"/>
        <v>50000</v>
      </c>
      <c r="F8" s="55"/>
    </row>
    <row r="9" spans="2:15" x14ac:dyDescent="0.25">
      <c r="B9" s="56">
        <v>41639</v>
      </c>
      <c r="C9" s="55"/>
      <c r="D9" s="55">
        <f t="shared" si="1"/>
        <v>50000</v>
      </c>
      <c r="E9" s="55">
        <f t="shared" si="0"/>
        <v>50000</v>
      </c>
      <c r="F9" s="55"/>
    </row>
    <row r="10" spans="2:15" x14ac:dyDescent="0.25">
      <c r="B10" s="56">
        <v>42004</v>
      </c>
      <c r="C10" s="55"/>
      <c r="D10" s="55">
        <f t="shared" si="1"/>
        <v>50000</v>
      </c>
      <c r="E10" s="55">
        <f t="shared" si="0"/>
        <v>50000</v>
      </c>
      <c r="F10" s="55"/>
    </row>
    <row r="11" spans="2:15" x14ac:dyDescent="0.25">
      <c r="B11" s="56">
        <v>42004</v>
      </c>
      <c r="C11" s="57">
        <v>-1000000</v>
      </c>
      <c r="D11" s="8"/>
      <c r="E11" s="10"/>
      <c r="F11" s="55">
        <v>0</v>
      </c>
    </row>
    <row r="12" spans="2:15" ht="15.75" thickBot="1" x14ac:dyDescent="0.3"/>
    <row r="13" spans="2:15" ht="15.75" thickBot="1" x14ac:dyDescent="0.3">
      <c r="B13" s="26" t="s">
        <v>20</v>
      </c>
      <c r="C13" s="58">
        <v>1000000</v>
      </c>
      <c r="D13" s="15"/>
      <c r="G13" s="12" t="s">
        <v>35</v>
      </c>
      <c r="H13" s="59"/>
      <c r="I13" s="60"/>
      <c r="J13" s="59" t="s">
        <v>37</v>
      </c>
      <c r="K13" s="59"/>
      <c r="L13" s="14"/>
      <c r="M13" s="14"/>
      <c r="N13" s="59" t="s">
        <v>15</v>
      </c>
      <c r="O13" s="13"/>
    </row>
    <row r="14" spans="2:15" ht="15.75" thickBot="1" x14ac:dyDescent="0.3">
      <c r="B14" s="21" t="s">
        <v>21</v>
      </c>
      <c r="C14" s="61">
        <v>0.05</v>
      </c>
      <c r="D14" s="18"/>
      <c r="G14" s="23" t="s">
        <v>40</v>
      </c>
      <c r="H14" s="24" t="s">
        <v>41</v>
      </c>
      <c r="I14"/>
      <c r="J14" s="24" t="s">
        <v>40</v>
      </c>
      <c r="K14" s="24" t="s">
        <v>41</v>
      </c>
      <c r="N14" s="24" t="s">
        <v>40</v>
      </c>
      <c r="O14" s="62" t="s">
        <v>41</v>
      </c>
    </row>
    <row r="15" spans="2:15" x14ac:dyDescent="0.25">
      <c r="B15" s="21" t="s">
        <v>22</v>
      </c>
      <c r="C15" s="61">
        <v>0.05</v>
      </c>
      <c r="D15" s="18"/>
      <c r="G15" s="63">
        <f>O15</f>
        <v>1000000</v>
      </c>
      <c r="H15" s="64"/>
      <c r="I15" s="65"/>
      <c r="J15" s="66"/>
      <c r="K15" s="64"/>
      <c r="L15" s="67"/>
      <c r="M15" s="67"/>
      <c r="N15" s="66"/>
      <c r="O15" s="68">
        <f>C13</f>
        <v>1000000</v>
      </c>
    </row>
    <row r="16" spans="2:15" x14ac:dyDescent="0.25">
      <c r="B16" s="21" t="s">
        <v>23</v>
      </c>
      <c r="C16" s="69">
        <f>C13*C14</f>
        <v>50000</v>
      </c>
      <c r="D16" s="18" t="s">
        <v>44</v>
      </c>
      <c r="G16" s="70"/>
      <c r="H16" s="71">
        <f>E6</f>
        <v>50000</v>
      </c>
      <c r="I16" s="72"/>
      <c r="J16" s="73">
        <f>D6</f>
        <v>50000</v>
      </c>
      <c r="K16" s="71"/>
      <c r="L16" s="67"/>
      <c r="M16" s="67"/>
      <c r="N16" s="73"/>
      <c r="O16" s="74"/>
    </row>
    <row r="17" spans="2:15" ht="15.75" thickBot="1" x14ac:dyDescent="0.3">
      <c r="B17" s="32" t="s">
        <v>26</v>
      </c>
      <c r="C17" s="75">
        <v>5</v>
      </c>
      <c r="D17" s="34" t="s">
        <v>27</v>
      </c>
      <c r="G17" s="70"/>
      <c r="H17" s="71">
        <f>E7</f>
        <v>50000</v>
      </c>
      <c r="I17" s="72"/>
      <c r="J17" s="73">
        <f>D7</f>
        <v>50000</v>
      </c>
      <c r="K17" s="76"/>
      <c r="L17" s="67"/>
      <c r="M17" s="67"/>
      <c r="N17" s="73"/>
      <c r="O17" s="77"/>
    </row>
    <row r="18" spans="2:15" x14ac:dyDescent="0.25">
      <c r="B18" s="21" t="s">
        <v>28</v>
      </c>
      <c r="C18" s="35" t="s">
        <v>29</v>
      </c>
      <c r="D18" s="22"/>
      <c r="G18" s="70"/>
      <c r="H18" s="71">
        <f>E8</f>
        <v>50000</v>
      </c>
      <c r="I18" s="72"/>
      <c r="J18" s="73">
        <f>D8</f>
        <v>50000</v>
      </c>
      <c r="K18" s="71"/>
      <c r="L18" s="67"/>
      <c r="M18" s="67"/>
      <c r="N18" s="73"/>
      <c r="O18" s="74"/>
    </row>
    <row r="19" spans="2:15" x14ac:dyDescent="0.25">
      <c r="B19" s="21" t="s">
        <v>30</v>
      </c>
      <c r="C19" s="36">
        <v>1</v>
      </c>
      <c r="D19" s="37"/>
      <c r="G19" s="70"/>
      <c r="H19" s="71">
        <f>E9</f>
        <v>50000</v>
      </c>
      <c r="I19" s="67"/>
      <c r="J19" s="73">
        <f>D9</f>
        <v>50000</v>
      </c>
      <c r="K19" s="67"/>
      <c r="L19" s="67"/>
      <c r="M19" s="67"/>
      <c r="N19" s="73"/>
      <c r="O19" s="78"/>
    </row>
    <row r="20" spans="2:15" x14ac:dyDescent="0.25">
      <c r="B20" s="21" t="s">
        <v>31</v>
      </c>
      <c r="C20" s="38">
        <f>C19*C17</f>
        <v>5</v>
      </c>
      <c r="D20" s="37"/>
      <c r="G20" s="70"/>
      <c r="H20" s="71">
        <f>E10</f>
        <v>50000</v>
      </c>
      <c r="I20" s="67"/>
      <c r="J20" s="73">
        <f>D10</f>
        <v>50000</v>
      </c>
      <c r="K20" s="67"/>
      <c r="L20" s="67"/>
      <c r="M20" s="67"/>
      <c r="N20" s="73"/>
      <c r="O20" s="78"/>
    </row>
    <row r="21" spans="2:15" ht="15.75" thickBot="1" x14ac:dyDescent="0.3">
      <c r="B21" s="21" t="s">
        <v>32</v>
      </c>
      <c r="C21" s="39">
        <f>C15</f>
        <v>0.05</v>
      </c>
      <c r="D21" s="37"/>
      <c r="G21" s="79"/>
      <c r="H21" s="80">
        <f>C13</f>
        <v>1000000</v>
      </c>
      <c r="I21" s="80"/>
      <c r="J21" s="81"/>
      <c r="K21" s="80"/>
      <c r="L21" s="80"/>
      <c r="M21" s="80"/>
      <c r="N21" s="81">
        <f>H21</f>
        <v>1000000</v>
      </c>
      <c r="O21" s="82"/>
    </row>
    <row r="22" spans="2:15" x14ac:dyDescent="0.25">
      <c r="B22" s="21" t="s">
        <v>25</v>
      </c>
      <c r="C22" s="83"/>
      <c r="D22" s="84">
        <v>-1000000</v>
      </c>
      <c r="G22" s="73"/>
      <c r="H22" s="67"/>
      <c r="I22" s="67"/>
      <c r="J22" s="73"/>
      <c r="K22" s="67"/>
      <c r="L22" s="67"/>
      <c r="M22" s="67"/>
      <c r="N22" s="73"/>
      <c r="O22" s="67"/>
    </row>
    <row r="23" spans="2:15" x14ac:dyDescent="0.25">
      <c r="B23" s="21" t="s">
        <v>33</v>
      </c>
      <c r="C23" s="85">
        <v>50000</v>
      </c>
      <c r="D23" s="86"/>
      <c r="G23" s="73"/>
      <c r="H23" s="67"/>
      <c r="I23" s="67"/>
      <c r="J23" s="73"/>
      <c r="K23" s="67"/>
      <c r="L23" s="67"/>
      <c r="M23" s="67"/>
      <c r="N23" s="73"/>
      <c r="O23" s="67"/>
    </row>
    <row r="24" spans="2:15" ht="15.75" thickBot="1" x14ac:dyDescent="0.3">
      <c r="B24" s="32" t="s">
        <v>20</v>
      </c>
      <c r="C24" s="82">
        <v>1000000</v>
      </c>
      <c r="D24" s="87"/>
      <c r="G24" s="73"/>
      <c r="H24" s="67"/>
      <c r="I24" s="67"/>
      <c r="J24" s="73"/>
      <c r="K24" s="67"/>
      <c r="L24" s="67"/>
      <c r="M24" s="67"/>
      <c r="N24" s="73"/>
      <c r="O24" s="67"/>
    </row>
    <row r="25" spans="2:15" ht="15.75" thickBot="1" x14ac:dyDescent="0.3">
      <c r="G25" s="73"/>
      <c r="H25" s="67"/>
      <c r="I25" s="67"/>
      <c r="J25" s="73"/>
      <c r="K25" s="67"/>
      <c r="L25" s="67"/>
      <c r="M25" s="67"/>
      <c r="N25" s="73"/>
      <c r="O25" s="67"/>
    </row>
    <row r="26" spans="2:15" ht="15.75" thickBot="1" x14ac:dyDescent="0.3">
      <c r="B26" s="47"/>
      <c r="C26" s="88" t="s">
        <v>14</v>
      </c>
      <c r="D26" s="89" t="s">
        <v>34</v>
      </c>
      <c r="G26" s="73"/>
      <c r="H26" s="67"/>
      <c r="I26" s="67"/>
      <c r="J26" s="73"/>
      <c r="K26" s="67"/>
      <c r="L26" s="67"/>
      <c r="M26" s="67"/>
      <c r="N26" s="73"/>
      <c r="O26" s="67"/>
    </row>
    <row r="27" spans="2:15" x14ac:dyDescent="0.25">
      <c r="B27" s="26" t="s">
        <v>35</v>
      </c>
      <c r="C27" s="55">
        <f>C5</f>
        <v>1000000</v>
      </c>
      <c r="D27" s="90"/>
      <c r="G27" s="73"/>
      <c r="H27" s="67"/>
      <c r="I27" s="67"/>
      <c r="J27" s="73"/>
      <c r="K27" s="67"/>
      <c r="L27" s="67"/>
      <c r="M27" s="67"/>
      <c r="N27" s="73"/>
      <c r="O27" s="67"/>
    </row>
    <row r="28" spans="2:15" ht="15.75" thickBot="1" x14ac:dyDescent="0.3">
      <c r="B28" s="21" t="s">
        <v>15</v>
      </c>
      <c r="C28" s="55"/>
      <c r="D28" s="90">
        <f>C13</f>
        <v>1000000</v>
      </c>
      <c r="G28" s="73"/>
      <c r="H28" s="67"/>
      <c r="I28" s="67"/>
      <c r="J28" s="73"/>
      <c r="K28" s="67"/>
      <c r="L28" s="67"/>
      <c r="M28" s="67"/>
      <c r="N28" s="73"/>
      <c r="O28" s="67"/>
    </row>
    <row r="29" spans="2:15" x14ac:dyDescent="0.25">
      <c r="B29" s="26" t="s">
        <v>37</v>
      </c>
      <c r="C29" s="91">
        <f>D6</f>
        <v>50000</v>
      </c>
      <c r="D29" s="92"/>
      <c r="G29" s="73"/>
      <c r="H29" s="67"/>
      <c r="I29" s="67"/>
      <c r="J29" s="73"/>
      <c r="K29" s="67"/>
      <c r="L29" s="67"/>
      <c r="M29" s="67"/>
      <c r="N29" s="73"/>
      <c r="O29" s="67"/>
    </row>
    <row r="30" spans="2:15" ht="15.75" thickBot="1" x14ac:dyDescent="0.3">
      <c r="B30" s="21" t="s">
        <v>23</v>
      </c>
      <c r="C30" s="55"/>
      <c r="D30" s="90">
        <f>E6</f>
        <v>50000</v>
      </c>
      <c r="G30" s="73"/>
      <c r="H30" s="67"/>
      <c r="I30" s="67"/>
      <c r="J30" s="73"/>
      <c r="K30" s="67"/>
      <c r="L30" s="67"/>
      <c r="M30" s="67"/>
      <c r="N30" s="73"/>
      <c r="O30" s="67"/>
    </row>
    <row r="31" spans="2:15" x14ac:dyDescent="0.25">
      <c r="B31" s="26" t="s">
        <v>37</v>
      </c>
      <c r="C31" s="91">
        <f>D7</f>
        <v>50000</v>
      </c>
      <c r="D31" s="92"/>
      <c r="G31" s="73"/>
      <c r="H31" s="67"/>
      <c r="I31" s="67"/>
      <c r="J31" s="73"/>
      <c r="K31" s="67"/>
      <c r="L31" s="67"/>
      <c r="M31" s="67"/>
      <c r="N31" s="73"/>
      <c r="O31" s="67"/>
    </row>
    <row r="32" spans="2:15" ht="15.75" thickBot="1" x14ac:dyDescent="0.3">
      <c r="B32" s="21" t="s">
        <v>23</v>
      </c>
      <c r="C32" s="55"/>
      <c r="D32" s="90">
        <f>E7</f>
        <v>50000</v>
      </c>
      <c r="G32" s="73"/>
      <c r="H32" s="67"/>
      <c r="I32" s="67"/>
      <c r="J32" s="73"/>
      <c r="K32" s="67"/>
      <c r="L32" s="67"/>
      <c r="M32" s="67"/>
      <c r="N32" s="73"/>
      <c r="O32" s="67"/>
    </row>
    <row r="33" spans="2:15" x14ac:dyDescent="0.25">
      <c r="B33" s="26" t="s">
        <v>37</v>
      </c>
      <c r="C33" s="91">
        <f>D8</f>
        <v>50000</v>
      </c>
      <c r="D33" s="92"/>
      <c r="G33" s="73"/>
      <c r="H33" s="67"/>
      <c r="I33" s="67"/>
      <c r="J33" s="73"/>
      <c r="K33" s="67"/>
      <c r="L33" s="67"/>
      <c r="M33" s="67"/>
      <c r="N33" s="73"/>
      <c r="O33" s="67"/>
    </row>
    <row r="34" spans="2:15" ht="15.75" thickBot="1" x14ac:dyDescent="0.3">
      <c r="B34" s="21" t="s">
        <v>23</v>
      </c>
      <c r="C34" s="55"/>
      <c r="D34" s="90">
        <f>E8</f>
        <v>50000</v>
      </c>
      <c r="G34" s="93"/>
      <c r="J34" s="93"/>
      <c r="N34" s="93"/>
    </row>
    <row r="35" spans="2:15" x14ac:dyDescent="0.25">
      <c r="B35" s="26" t="s">
        <v>37</v>
      </c>
      <c r="C35" s="91">
        <f>D9</f>
        <v>50000</v>
      </c>
      <c r="D35" s="92"/>
      <c r="G35" s="93"/>
      <c r="J35" s="93"/>
    </row>
    <row r="36" spans="2:15" ht="15.75" thickBot="1" x14ac:dyDescent="0.3">
      <c r="B36" s="21" t="s">
        <v>23</v>
      </c>
      <c r="C36" s="55"/>
      <c r="D36" s="90">
        <f>E9</f>
        <v>50000</v>
      </c>
      <c r="G36" s="93"/>
      <c r="J36" s="93"/>
    </row>
    <row r="37" spans="2:15" x14ac:dyDescent="0.25">
      <c r="B37" s="26" t="s">
        <v>37</v>
      </c>
      <c r="C37" s="91">
        <f>D10</f>
        <v>50000</v>
      </c>
      <c r="D37" s="92"/>
    </row>
    <row r="38" spans="2:15" ht="15.75" thickBot="1" x14ac:dyDescent="0.3">
      <c r="B38" s="32" t="s">
        <v>23</v>
      </c>
      <c r="C38" s="94"/>
      <c r="D38" s="95">
        <f>E10</f>
        <v>50000</v>
      </c>
    </row>
    <row r="39" spans="2:15" x14ac:dyDescent="0.25">
      <c r="B39" s="96" t="s">
        <v>45</v>
      </c>
      <c r="C39" s="55">
        <v>1000000</v>
      </c>
      <c r="D39" s="90"/>
    </row>
    <row r="40" spans="2:15" ht="15.75" thickBot="1" x14ac:dyDescent="0.3">
      <c r="B40" s="97" t="s">
        <v>35</v>
      </c>
      <c r="C40" s="94"/>
      <c r="D40" s="95">
        <v>1000000</v>
      </c>
    </row>
  </sheetData>
  <mergeCells count="3">
    <mergeCell ref="G13:H13"/>
    <mergeCell ref="J13:K13"/>
    <mergeCell ref="N13:O13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&amp;C&amp;A&amp;RTed Stephenson, CFA, CMA, MBA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1FD72-1133-4178-8C5E-67DB8630A3FC}">
  <sheetPr>
    <pageSetUpPr fitToPage="1"/>
  </sheetPr>
  <dimension ref="B1:R46"/>
  <sheetViews>
    <sheetView zoomScale="120" zoomScaleNormal="120" workbookViewId="0">
      <selection activeCell="F27" sqref="F27"/>
    </sheetView>
  </sheetViews>
  <sheetFormatPr defaultRowHeight="15" x14ac:dyDescent="0.25"/>
  <cols>
    <col min="1" max="1" width="2.85546875" style="1" customWidth="1"/>
    <col min="2" max="2" width="21.5703125" style="1" bestFit="1" customWidth="1"/>
    <col min="3" max="4" width="14.85546875" style="1" bestFit="1" customWidth="1"/>
    <col min="5" max="5" width="12.140625" style="1" bestFit="1" customWidth="1"/>
    <col min="6" max="9" width="14.85546875" style="1" bestFit="1" customWidth="1"/>
    <col min="10" max="10" width="1.28515625" style="1" customWidth="1"/>
    <col min="11" max="11" width="12.140625" style="1" bestFit="1" customWidth="1"/>
    <col min="12" max="12" width="9" style="1" customWidth="1"/>
    <col min="13" max="13" width="1.7109375" style="1" customWidth="1"/>
    <col min="14" max="14" width="12.140625" style="1" bestFit="1" customWidth="1"/>
    <col min="15" max="15" width="11.140625" style="1" bestFit="1" customWidth="1"/>
    <col min="16" max="16" width="1.85546875" style="1" customWidth="1"/>
    <col min="17" max="17" width="14.85546875" style="1" bestFit="1" customWidth="1"/>
    <col min="18" max="18" width="14.140625" style="1" bestFit="1" customWidth="1"/>
    <col min="19" max="16384" width="9.140625" style="1"/>
  </cols>
  <sheetData>
    <row r="1" spans="2:18" x14ac:dyDescent="0.25">
      <c r="C1" s="2"/>
      <c r="D1" s="2"/>
      <c r="E1" s="2"/>
      <c r="F1" s="2"/>
    </row>
    <row r="2" spans="2:18" x14ac:dyDescent="0.25">
      <c r="B2" s="3" t="s">
        <v>0</v>
      </c>
      <c r="C2" s="3"/>
      <c r="D2" s="3" t="s">
        <v>1</v>
      </c>
      <c r="E2" s="3" t="s">
        <v>38</v>
      </c>
      <c r="F2" s="3" t="s">
        <v>2</v>
      </c>
      <c r="G2" s="3" t="s">
        <v>4</v>
      </c>
      <c r="H2" s="3" t="s">
        <v>3</v>
      </c>
      <c r="I2" s="3" t="s">
        <v>15</v>
      </c>
    </row>
    <row r="3" spans="2:18" x14ac:dyDescent="0.25">
      <c r="B3" s="4" t="s">
        <v>5</v>
      </c>
      <c r="C3" s="4" t="s">
        <v>35</v>
      </c>
      <c r="D3" s="4" t="s">
        <v>6</v>
      </c>
      <c r="E3" s="4" t="s">
        <v>7</v>
      </c>
      <c r="F3" s="4" t="s">
        <v>8</v>
      </c>
      <c r="G3" s="4" t="s">
        <v>10</v>
      </c>
      <c r="H3" s="4" t="s">
        <v>9</v>
      </c>
      <c r="I3" s="4" t="s">
        <v>9</v>
      </c>
    </row>
    <row r="4" spans="2:18" x14ac:dyDescent="0.25">
      <c r="B4" s="3"/>
      <c r="C4" s="5" t="s">
        <v>39</v>
      </c>
      <c r="D4" s="5" t="s">
        <v>40</v>
      </c>
      <c r="E4" s="5" t="s">
        <v>41</v>
      </c>
      <c r="F4" s="6" t="s">
        <v>41</v>
      </c>
      <c r="G4" s="3" t="s">
        <v>46</v>
      </c>
      <c r="H4" s="3"/>
      <c r="I4" s="3" t="s">
        <v>42</v>
      </c>
    </row>
    <row r="5" spans="2:18" x14ac:dyDescent="0.25">
      <c r="B5" s="54" t="s">
        <v>43</v>
      </c>
      <c r="C5" s="55">
        <f>H5</f>
        <v>957876.36210000003</v>
      </c>
      <c r="D5" s="55"/>
      <c r="E5" s="55"/>
      <c r="F5" s="55"/>
      <c r="G5" s="55">
        <f>D28-C27</f>
        <v>42123.637899999972</v>
      </c>
      <c r="H5" s="55">
        <f>-D22</f>
        <v>957876.36210000003</v>
      </c>
      <c r="I5" s="55">
        <f>C13</f>
        <v>1000000</v>
      </c>
    </row>
    <row r="6" spans="2:18" x14ac:dyDescent="0.25">
      <c r="B6" s="56">
        <v>40543</v>
      </c>
      <c r="C6" s="55"/>
      <c r="D6" s="55">
        <f>H5*$C$15/$C$19</f>
        <v>57472.581725999997</v>
      </c>
      <c r="E6" s="55">
        <f t="shared" ref="E6:E10" si="0">$C$16</f>
        <v>50000</v>
      </c>
      <c r="F6" s="55">
        <f>D6-E6</f>
        <v>7472.5817259999967</v>
      </c>
      <c r="G6" s="55">
        <f>G5-F6</f>
        <v>34651.056173999976</v>
      </c>
      <c r="H6" s="55">
        <f>H5+F6</f>
        <v>965348.94382599997</v>
      </c>
      <c r="I6" s="55"/>
    </row>
    <row r="7" spans="2:18" x14ac:dyDescent="0.25">
      <c r="B7" s="56">
        <v>40908</v>
      </c>
      <c r="C7" s="55"/>
      <c r="D7" s="55">
        <f>H6*$C$15/$C$19</f>
        <v>57920.936629559998</v>
      </c>
      <c r="E7" s="55">
        <f t="shared" si="0"/>
        <v>50000</v>
      </c>
      <c r="F7" s="55">
        <f>D7-E7</f>
        <v>7920.9366295599975</v>
      </c>
      <c r="G7" s="55">
        <f>G6-F7</f>
        <v>26730.119544439978</v>
      </c>
      <c r="H7" s="55">
        <f>H6+F7</f>
        <v>973269.88045555993</v>
      </c>
      <c r="I7" s="55"/>
    </row>
    <row r="8" spans="2:18" x14ac:dyDescent="0.25">
      <c r="B8" s="56">
        <v>41274</v>
      </c>
      <c r="C8" s="55"/>
      <c r="D8" s="55">
        <f>H7*$C$15/$C$19</f>
        <v>58396.192827333594</v>
      </c>
      <c r="E8" s="55">
        <f t="shared" si="0"/>
        <v>50000</v>
      </c>
      <c r="F8" s="55">
        <f>D8-E8</f>
        <v>8396.1928273335943</v>
      </c>
      <c r="G8" s="55">
        <f>G7-F8</f>
        <v>18333.926717106384</v>
      </c>
      <c r="H8" s="55">
        <f>H7+F8</f>
        <v>981666.07328289351</v>
      </c>
      <c r="I8" s="55"/>
    </row>
    <row r="9" spans="2:18" x14ac:dyDescent="0.25">
      <c r="B9" s="56">
        <v>41639</v>
      </c>
      <c r="C9" s="55"/>
      <c r="D9" s="55">
        <f>H8*$C$15/$C$19</f>
        <v>58899.964396973606</v>
      </c>
      <c r="E9" s="55">
        <f t="shared" si="0"/>
        <v>50000</v>
      </c>
      <c r="F9" s="55">
        <f>D9-E9</f>
        <v>8899.9643969736062</v>
      </c>
      <c r="G9" s="55">
        <f>G8-F9</f>
        <v>9433.9623201327777</v>
      </c>
      <c r="H9" s="55">
        <f>H8+F9</f>
        <v>990566.03767986712</v>
      </c>
      <c r="I9" s="55"/>
    </row>
    <row r="10" spans="2:18" x14ac:dyDescent="0.25">
      <c r="B10" s="56">
        <v>42004</v>
      </c>
      <c r="C10" s="55"/>
      <c r="D10" s="55">
        <f>H9*$C$15/$C$19</f>
        <v>59433.962260792025</v>
      </c>
      <c r="E10" s="55">
        <f t="shared" si="0"/>
        <v>50000</v>
      </c>
      <c r="F10" s="55">
        <f>D10-E10</f>
        <v>9433.9622607920246</v>
      </c>
      <c r="G10" s="55">
        <f>G9-F10</f>
        <v>5.9340753068681806E-5</v>
      </c>
      <c r="H10" s="55">
        <f>H9+F10</f>
        <v>999999.99994065915</v>
      </c>
      <c r="I10" s="55"/>
    </row>
    <row r="11" spans="2:18" x14ac:dyDescent="0.25">
      <c r="B11" s="56">
        <v>42004</v>
      </c>
      <c r="C11" s="57">
        <v>-1000000</v>
      </c>
      <c r="D11" s="8"/>
      <c r="E11" s="10"/>
      <c r="F11" s="8"/>
      <c r="G11" s="8"/>
      <c r="H11" s="7"/>
      <c r="I11" s="55">
        <v>0</v>
      </c>
    </row>
    <row r="12" spans="2:18" ht="15.75" thickBot="1" x14ac:dyDescent="0.3"/>
    <row r="13" spans="2:18" ht="15.75" thickBot="1" x14ac:dyDescent="0.3">
      <c r="B13" s="26" t="s">
        <v>20</v>
      </c>
      <c r="C13" s="58">
        <v>1000000</v>
      </c>
      <c r="D13" s="15"/>
      <c r="H13" s="12" t="s">
        <v>35</v>
      </c>
      <c r="I13" s="59"/>
      <c r="J13" s="60"/>
      <c r="K13" s="59" t="s">
        <v>37</v>
      </c>
      <c r="L13" s="59"/>
      <c r="M13" s="14"/>
      <c r="N13" s="59" t="s">
        <v>36</v>
      </c>
      <c r="O13" s="59"/>
      <c r="P13" s="14"/>
      <c r="Q13" s="59" t="s">
        <v>15</v>
      </c>
      <c r="R13" s="13"/>
    </row>
    <row r="14" spans="2:18" ht="15.75" thickBot="1" x14ac:dyDescent="0.3">
      <c r="B14" s="21" t="s">
        <v>21</v>
      </c>
      <c r="C14" s="61">
        <v>0.05</v>
      </c>
      <c r="D14" s="18"/>
      <c r="H14" s="23" t="s">
        <v>40</v>
      </c>
      <c r="I14" s="24" t="s">
        <v>41</v>
      </c>
      <c r="J14"/>
      <c r="K14" s="24" t="s">
        <v>40</v>
      </c>
      <c r="L14" s="24" t="s">
        <v>41</v>
      </c>
      <c r="N14" s="24" t="s">
        <v>40</v>
      </c>
      <c r="O14" s="24" t="s">
        <v>41</v>
      </c>
      <c r="Q14" s="24" t="s">
        <v>40</v>
      </c>
      <c r="R14" s="62" t="s">
        <v>41</v>
      </c>
    </row>
    <row r="15" spans="2:18" x14ac:dyDescent="0.25">
      <c r="B15" s="21" t="s">
        <v>22</v>
      </c>
      <c r="C15" s="61">
        <v>0.06</v>
      </c>
      <c r="D15" s="18"/>
      <c r="H15" s="63">
        <f>H5</f>
        <v>957876.36210000003</v>
      </c>
      <c r="I15" s="64"/>
      <c r="J15" s="65"/>
      <c r="K15" s="66"/>
      <c r="L15" s="64"/>
      <c r="M15" s="67"/>
      <c r="N15" s="66">
        <f>G5</f>
        <v>42123.637899999972</v>
      </c>
      <c r="O15" s="64"/>
      <c r="P15" s="67"/>
      <c r="Q15" s="66"/>
      <c r="R15" s="68">
        <f>C13</f>
        <v>1000000</v>
      </c>
    </row>
    <row r="16" spans="2:18" x14ac:dyDescent="0.25">
      <c r="B16" s="21" t="s">
        <v>23</v>
      </c>
      <c r="C16" s="69">
        <f>C13*C14</f>
        <v>50000</v>
      </c>
      <c r="D16" s="18" t="s">
        <v>44</v>
      </c>
      <c r="H16" s="70"/>
      <c r="I16" s="71">
        <f>E6</f>
        <v>50000</v>
      </c>
      <c r="J16" s="72"/>
      <c r="K16" s="73">
        <f>D6</f>
        <v>57472.581725999997</v>
      </c>
      <c r="L16" s="71"/>
      <c r="M16" s="67"/>
      <c r="N16" s="73"/>
      <c r="O16" s="71">
        <f>K16-I16</f>
        <v>7472.5817259999967</v>
      </c>
      <c r="P16" s="67"/>
      <c r="Q16" s="73"/>
      <c r="R16" s="74"/>
    </row>
    <row r="17" spans="2:18" ht="15.75" thickBot="1" x14ac:dyDescent="0.3">
      <c r="B17" s="32" t="s">
        <v>26</v>
      </c>
      <c r="C17" s="75">
        <v>5</v>
      </c>
      <c r="D17" s="34" t="s">
        <v>27</v>
      </c>
      <c r="H17" s="70"/>
      <c r="I17" s="71">
        <f>E7</f>
        <v>50000</v>
      </c>
      <c r="J17" s="72"/>
      <c r="K17" s="73">
        <f>D7</f>
        <v>57920.936629559998</v>
      </c>
      <c r="L17" s="76"/>
      <c r="M17" s="67"/>
      <c r="N17" s="73"/>
      <c r="O17" s="71">
        <f t="shared" ref="O17:O20" si="1">K17-I17</f>
        <v>7920.9366295599975</v>
      </c>
      <c r="P17" s="67"/>
      <c r="Q17" s="73"/>
      <c r="R17" s="77"/>
    </row>
    <row r="18" spans="2:18" x14ac:dyDescent="0.25">
      <c r="B18" s="21" t="s">
        <v>28</v>
      </c>
      <c r="C18" s="35" t="s">
        <v>29</v>
      </c>
      <c r="D18" s="22"/>
      <c r="H18" s="70"/>
      <c r="I18" s="71">
        <f>E8</f>
        <v>50000</v>
      </c>
      <c r="J18" s="72"/>
      <c r="K18" s="73">
        <f>D8</f>
        <v>58396.192827333594</v>
      </c>
      <c r="L18" s="71"/>
      <c r="M18" s="67"/>
      <c r="N18" s="73"/>
      <c r="O18" s="71">
        <f t="shared" si="1"/>
        <v>8396.1928273335943</v>
      </c>
      <c r="P18" s="67"/>
      <c r="Q18" s="73"/>
      <c r="R18" s="74"/>
    </row>
    <row r="19" spans="2:18" x14ac:dyDescent="0.25">
      <c r="B19" s="21" t="s">
        <v>30</v>
      </c>
      <c r="C19" s="36">
        <v>1</v>
      </c>
      <c r="D19" s="37"/>
      <c r="H19" s="70"/>
      <c r="I19" s="71">
        <f>E9</f>
        <v>50000</v>
      </c>
      <c r="J19" s="67"/>
      <c r="K19" s="73">
        <f>D9</f>
        <v>58899.964396973606</v>
      </c>
      <c r="L19" s="67"/>
      <c r="M19" s="67"/>
      <c r="N19" s="73"/>
      <c r="O19" s="71">
        <f t="shared" si="1"/>
        <v>8899.9643969736062</v>
      </c>
      <c r="P19" s="67"/>
      <c r="Q19" s="73"/>
      <c r="R19" s="78"/>
    </row>
    <row r="20" spans="2:18" x14ac:dyDescent="0.25">
      <c r="B20" s="21" t="s">
        <v>31</v>
      </c>
      <c r="C20" s="38">
        <f>C19*C17</f>
        <v>5</v>
      </c>
      <c r="D20" s="37"/>
      <c r="H20" s="70"/>
      <c r="I20" s="71">
        <f>E10</f>
        <v>50000</v>
      </c>
      <c r="J20" s="67"/>
      <c r="K20" s="73">
        <f>D10</f>
        <v>59433.962260792025</v>
      </c>
      <c r="L20" s="67"/>
      <c r="M20" s="67"/>
      <c r="N20" s="73"/>
      <c r="O20" s="71">
        <f t="shared" si="1"/>
        <v>9433.9622607920246</v>
      </c>
      <c r="P20" s="67"/>
      <c r="Q20" s="73"/>
      <c r="R20" s="78"/>
    </row>
    <row r="21" spans="2:18" ht="15.75" thickBot="1" x14ac:dyDescent="0.3">
      <c r="B21" s="21" t="s">
        <v>32</v>
      </c>
      <c r="C21" s="39">
        <f>C15</f>
        <v>0.06</v>
      </c>
      <c r="D21" s="37"/>
      <c r="H21" s="79"/>
      <c r="I21" s="80">
        <f>C13</f>
        <v>1000000</v>
      </c>
      <c r="J21" s="80"/>
      <c r="K21" s="81"/>
      <c r="L21" s="80"/>
      <c r="M21" s="80"/>
      <c r="N21" s="81"/>
      <c r="O21" s="80"/>
      <c r="P21" s="80"/>
      <c r="Q21" s="81">
        <f>I21</f>
        <v>1000000</v>
      </c>
      <c r="R21" s="82"/>
    </row>
    <row r="22" spans="2:18" x14ac:dyDescent="0.25">
      <c r="B22" s="21" t="s">
        <v>25</v>
      </c>
      <c r="C22" s="83"/>
      <c r="D22" s="84">
        <v>-957876.36210000003</v>
      </c>
      <c r="H22" s="73"/>
      <c r="I22" s="67"/>
      <c r="J22" s="67"/>
      <c r="K22" s="73"/>
      <c r="L22" s="67"/>
      <c r="M22" s="67"/>
      <c r="N22" s="73"/>
      <c r="O22" s="67"/>
      <c r="P22" s="67"/>
      <c r="Q22" s="73"/>
      <c r="R22" s="67"/>
    </row>
    <row r="23" spans="2:18" x14ac:dyDescent="0.25">
      <c r="B23" s="21" t="s">
        <v>33</v>
      </c>
      <c r="C23" s="85">
        <f>C16</f>
        <v>50000</v>
      </c>
      <c r="D23" s="86"/>
      <c r="H23" s="73"/>
      <c r="I23" s="67"/>
      <c r="J23" s="67"/>
      <c r="K23" s="73"/>
      <c r="L23" s="67"/>
      <c r="M23" s="67"/>
      <c r="N23" s="73"/>
      <c r="O23" s="67"/>
      <c r="P23" s="67"/>
      <c r="Q23" s="73"/>
      <c r="R23" s="67"/>
    </row>
    <row r="24" spans="2:18" ht="15.75" thickBot="1" x14ac:dyDescent="0.3">
      <c r="B24" s="32" t="s">
        <v>20</v>
      </c>
      <c r="C24" s="82">
        <f>C13</f>
        <v>1000000</v>
      </c>
      <c r="D24" s="87"/>
      <c r="H24" s="73"/>
      <c r="I24" s="67"/>
      <c r="J24" s="67"/>
      <c r="K24" s="73"/>
      <c r="L24" s="67"/>
      <c r="M24" s="67"/>
      <c r="N24" s="73"/>
      <c r="O24" s="67"/>
      <c r="P24" s="67"/>
      <c r="Q24" s="73"/>
      <c r="R24" s="67"/>
    </row>
    <row r="25" spans="2:18" ht="15.75" thickBot="1" x14ac:dyDescent="0.3">
      <c r="H25" s="73"/>
      <c r="I25" s="67"/>
      <c r="J25" s="67"/>
      <c r="K25" s="73"/>
      <c r="L25" s="67"/>
      <c r="M25" s="67"/>
      <c r="N25" s="73"/>
      <c r="O25" s="67"/>
      <c r="P25" s="67"/>
      <c r="Q25" s="73"/>
      <c r="R25" s="67"/>
    </row>
    <row r="26" spans="2:18" ht="15.75" thickBot="1" x14ac:dyDescent="0.3">
      <c r="B26" s="47"/>
      <c r="C26" s="88" t="s">
        <v>14</v>
      </c>
      <c r="D26" s="89" t="s">
        <v>34</v>
      </c>
      <c r="H26" s="73"/>
      <c r="I26" s="67"/>
      <c r="J26" s="67"/>
      <c r="K26" s="73"/>
      <c r="L26" s="67"/>
      <c r="M26" s="67"/>
      <c r="N26" s="73"/>
      <c r="O26" s="67"/>
      <c r="P26" s="67"/>
      <c r="Q26" s="73"/>
      <c r="R26" s="67"/>
    </row>
    <row r="27" spans="2:18" x14ac:dyDescent="0.25">
      <c r="B27" s="26" t="s">
        <v>35</v>
      </c>
      <c r="C27" s="55">
        <f>H5</f>
        <v>957876.36210000003</v>
      </c>
      <c r="D27" s="90"/>
      <c r="H27" s="73"/>
      <c r="I27" s="67"/>
      <c r="J27" s="67"/>
      <c r="K27" s="73"/>
      <c r="L27" s="67"/>
      <c r="M27" s="67"/>
      <c r="N27" s="73"/>
      <c r="O27" s="67"/>
      <c r="P27" s="67"/>
      <c r="Q27" s="73"/>
      <c r="R27" s="67"/>
    </row>
    <row r="28" spans="2:18" x14ac:dyDescent="0.25">
      <c r="B28" s="21" t="s">
        <v>15</v>
      </c>
      <c r="C28" s="55"/>
      <c r="D28" s="90">
        <f>C13</f>
        <v>1000000</v>
      </c>
      <c r="H28" s="73"/>
      <c r="I28" s="67"/>
      <c r="J28" s="67"/>
      <c r="K28" s="73"/>
      <c r="L28" s="67"/>
      <c r="M28" s="67"/>
      <c r="N28" s="73"/>
      <c r="O28" s="67"/>
      <c r="P28" s="67"/>
      <c r="Q28" s="73"/>
      <c r="R28" s="67"/>
    </row>
    <row r="29" spans="2:18" ht="15.75" thickBot="1" x14ac:dyDescent="0.3">
      <c r="B29" s="21" t="s">
        <v>36</v>
      </c>
      <c r="C29" s="98">
        <f>D28-C27</f>
        <v>42123.637899999972</v>
      </c>
      <c r="D29" s="99"/>
      <c r="H29" s="73"/>
      <c r="I29" s="67"/>
      <c r="J29" s="67"/>
      <c r="K29" s="73"/>
      <c r="L29" s="67"/>
      <c r="M29" s="67"/>
      <c r="N29" s="73"/>
      <c r="O29" s="67"/>
      <c r="P29" s="67"/>
      <c r="Q29" s="73"/>
      <c r="R29" s="67"/>
    </row>
    <row r="30" spans="2:18" x14ac:dyDescent="0.25">
      <c r="B30" s="26" t="s">
        <v>37</v>
      </c>
      <c r="C30" s="91">
        <f>D6</f>
        <v>57472.581725999997</v>
      </c>
      <c r="D30" s="92"/>
      <c r="H30" s="73"/>
      <c r="I30" s="67"/>
      <c r="J30" s="67"/>
      <c r="K30" s="73"/>
      <c r="L30" s="67"/>
      <c r="M30" s="67"/>
      <c r="N30" s="73"/>
      <c r="O30" s="67"/>
      <c r="P30" s="67"/>
      <c r="Q30" s="73"/>
      <c r="R30" s="67"/>
    </row>
    <row r="31" spans="2:18" x14ac:dyDescent="0.25">
      <c r="B31" s="21" t="s">
        <v>23</v>
      </c>
      <c r="C31" s="55"/>
      <c r="D31" s="90">
        <f>E6</f>
        <v>50000</v>
      </c>
      <c r="H31" s="73"/>
      <c r="I31" s="67"/>
      <c r="J31" s="67"/>
      <c r="K31" s="73"/>
      <c r="L31" s="67"/>
      <c r="M31" s="67"/>
      <c r="N31" s="73"/>
      <c r="O31" s="67"/>
      <c r="P31" s="67"/>
      <c r="Q31" s="73"/>
      <c r="R31" s="67"/>
    </row>
    <row r="32" spans="2:18" ht="15.75" thickBot="1" x14ac:dyDescent="0.3">
      <c r="B32" s="32" t="s">
        <v>36</v>
      </c>
      <c r="C32" s="94"/>
      <c r="D32" s="95">
        <f>F6</f>
        <v>7472.5817259999967</v>
      </c>
      <c r="H32" s="73"/>
      <c r="I32" s="67"/>
      <c r="J32" s="67"/>
      <c r="K32" s="73"/>
      <c r="L32" s="67"/>
      <c r="M32" s="67"/>
      <c r="N32" s="73"/>
      <c r="O32" s="67"/>
      <c r="P32" s="67"/>
      <c r="Q32" s="73"/>
      <c r="R32" s="67"/>
    </row>
    <row r="33" spans="2:18" x14ac:dyDescent="0.25">
      <c r="B33" s="26" t="s">
        <v>37</v>
      </c>
      <c r="C33" s="91">
        <f>D7</f>
        <v>57920.936629559998</v>
      </c>
      <c r="D33" s="92"/>
      <c r="H33" s="73"/>
      <c r="I33" s="67"/>
      <c r="J33" s="67"/>
      <c r="K33" s="73"/>
      <c r="L33" s="67"/>
      <c r="M33" s="67"/>
      <c r="N33" s="73"/>
      <c r="O33" s="67"/>
      <c r="P33" s="67"/>
      <c r="Q33" s="73"/>
      <c r="R33" s="67"/>
    </row>
    <row r="34" spans="2:18" x14ac:dyDescent="0.25">
      <c r="B34" s="21" t="s">
        <v>23</v>
      </c>
      <c r="C34" s="55"/>
      <c r="D34" s="90">
        <f>E7</f>
        <v>50000</v>
      </c>
      <c r="H34" s="73"/>
      <c r="I34" s="67"/>
      <c r="J34" s="67"/>
      <c r="K34" s="73"/>
      <c r="L34" s="67"/>
      <c r="M34" s="67"/>
      <c r="N34" s="73"/>
      <c r="O34" s="67"/>
      <c r="P34" s="67"/>
      <c r="Q34" s="73"/>
      <c r="R34" s="67"/>
    </row>
    <row r="35" spans="2:18" ht="15.75" thickBot="1" x14ac:dyDescent="0.3">
      <c r="B35" s="32" t="s">
        <v>36</v>
      </c>
      <c r="C35" s="94"/>
      <c r="D35" s="95">
        <f>F7</f>
        <v>7920.9366295599975</v>
      </c>
      <c r="H35" s="73"/>
      <c r="I35" s="67"/>
      <c r="J35" s="67"/>
      <c r="K35" s="73"/>
      <c r="L35" s="67"/>
      <c r="M35" s="67"/>
      <c r="N35" s="73"/>
      <c r="O35" s="67"/>
      <c r="P35" s="67"/>
      <c r="Q35" s="73"/>
      <c r="R35" s="67"/>
    </row>
    <row r="36" spans="2:18" x14ac:dyDescent="0.25">
      <c r="B36" s="26" t="s">
        <v>37</v>
      </c>
      <c r="C36" s="91">
        <f>D8</f>
        <v>58396.192827333594</v>
      </c>
      <c r="D36" s="92"/>
      <c r="H36" s="73"/>
      <c r="I36" s="67"/>
      <c r="J36" s="67"/>
      <c r="K36" s="73"/>
      <c r="L36" s="67"/>
      <c r="M36" s="67"/>
      <c r="N36" s="67"/>
      <c r="O36" s="67"/>
      <c r="P36" s="67"/>
      <c r="Q36" s="73"/>
      <c r="R36" s="67"/>
    </row>
    <row r="37" spans="2:18" x14ac:dyDescent="0.25">
      <c r="B37" s="21" t="s">
        <v>23</v>
      </c>
      <c r="C37" s="55"/>
      <c r="D37" s="90">
        <f>E8</f>
        <v>50000</v>
      </c>
      <c r="H37" s="93"/>
      <c r="K37" s="93"/>
      <c r="Q37" s="93"/>
    </row>
    <row r="38" spans="2:18" ht="15.75" thickBot="1" x14ac:dyDescent="0.3">
      <c r="B38" s="32" t="s">
        <v>36</v>
      </c>
      <c r="C38" s="94"/>
      <c r="D38" s="95">
        <f>F8</f>
        <v>8396.1928273335943</v>
      </c>
      <c r="H38" s="93"/>
      <c r="K38" s="93"/>
      <c r="Q38" s="93"/>
    </row>
    <row r="39" spans="2:18" x14ac:dyDescent="0.25">
      <c r="B39" s="26" t="s">
        <v>37</v>
      </c>
      <c r="C39" s="91">
        <f>D9</f>
        <v>58899.964396973606</v>
      </c>
      <c r="D39" s="92"/>
      <c r="H39" s="93"/>
      <c r="K39" s="93"/>
    </row>
    <row r="40" spans="2:18" x14ac:dyDescent="0.25">
      <c r="B40" s="21" t="s">
        <v>23</v>
      </c>
      <c r="C40" s="55"/>
      <c r="D40" s="90">
        <f>E9</f>
        <v>50000</v>
      </c>
      <c r="H40" s="93"/>
      <c r="K40" s="93"/>
    </row>
    <row r="41" spans="2:18" ht="15.75" thickBot="1" x14ac:dyDescent="0.3">
      <c r="B41" s="32" t="s">
        <v>36</v>
      </c>
      <c r="C41" s="94"/>
      <c r="D41" s="95">
        <f>F9</f>
        <v>8899.9643969736062</v>
      </c>
    </row>
    <row r="42" spans="2:18" x14ac:dyDescent="0.25">
      <c r="B42" s="26" t="s">
        <v>37</v>
      </c>
      <c r="C42" s="100">
        <f>D10</f>
        <v>59433.962260792025</v>
      </c>
      <c r="D42" s="101"/>
    </row>
    <row r="43" spans="2:18" x14ac:dyDescent="0.25">
      <c r="B43" s="102" t="s">
        <v>23</v>
      </c>
      <c r="C43" s="55"/>
      <c r="D43" s="90">
        <f>E10</f>
        <v>50000</v>
      </c>
    </row>
    <row r="44" spans="2:18" ht="15.75" thickBot="1" x14ac:dyDescent="0.3">
      <c r="B44" s="103" t="s">
        <v>36</v>
      </c>
      <c r="C44" s="94"/>
      <c r="D44" s="95">
        <f>F10</f>
        <v>9433.9622607920246</v>
      </c>
    </row>
    <row r="45" spans="2:18" x14ac:dyDescent="0.25">
      <c r="B45" s="104" t="s">
        <v>45</v>
      </c>
      <c r="C45" s="105">
        <v>1000000</v>
      </c>
      <c r="D45" s="106"/>
    </row>
    <row r="46" spans="2:18" ht="15.75" thickBot="1" x14ac:dyDescent="0.3">
      <c r="B46" s="97" t="s">
        <v>35</v>
      </c>
      <c r="C46" s="94"/>
      <c r="D46" s="95">
        <v>1000000</v>
      </c>
    </row>
  </sheetData>
  <mergeCells count="4">
    <mergeCell ref="H13:I13"/>
    <mergeCell ref="K13:L13"/>
    <mergeCell ref="N13:O13"/>
    <mergeCell ref="Q13:R13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&amp;C&amp;A&amp;RTed Stephenson, CFA, CMA, MBA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BE749-9503-41CC-AFCA-69BD3BD0B26B}">
  <sheetPr>
    <pageSetUpPr fitToPage="1"/>
  </sheetPr>
  <dimension ref="B1:R46"/>
  <sheetViews>
    <sheetView zoomScale="120" zoomScaleNormal="120" workbookViewId="0">
      <selection activeCell="F27" sqref="F27"/>
    </sheetView>
  </sheetViews>
  <sheetFormatPr defaultRowHeight="15" x14ac:dyDescent="0.25"/>
  <cols>
    <col min="1" max="1" width="2.85546875" style="1" customWidth="1"/>
    <col min="2" max="2" width="21.5703125" style="1" bestFit="1" customWidth="1"/>
    <col min="3" max="4" width="14.85546875" style="1" bestFit="1" customWidth="1"/>
    <col min="5" max="5" width="12.140625" style="1" bestFit="1" customWidth="1"/>
    <col min="6" max="9" width="14.85546875" style="1" bestFit="1" customWidth="1"/>
    <col min="10" max="10" width="1.28515625" style="1" customWidth="1"/>
    <col min="11" max="11" width="12.140625" style="1" bestFit="1" customWidth="1"/>
    <col min="12" max="12" width="9" style="1" customWidth="1"/>
    <col min="13" max="13" width="1.7109375" style="1" customWidth="1"/>
    <col min="14" max="14" width="12.140625" style="1" bestFit="1" customWidth="1"/>
    <col min="15" max="15" width="11.5703125" style="1" bestFit="1" customWidth="1"/>
    <col min="16" max="16" width="1.85546875" style="1" customWidth="1"/>
    <col min="17" max="17" width="14.85546875" style="1" bestFit="1" customWidth="1"/>
    <col min="18" max="18" width="14.140625" style="1" bestFit="1" customWidth="1"/>
    <col min="19" max="16384" width="9.140625" style="1"/>
  </cols>
  <sheetData>
    <row r="1" spans="2:18" x14ac:dyDescent="0.25">
      <c r="C1" s="2"/>
      <c r="D1" s="2"/>
      <c r="E1" s="2"/>
      <c r="F1" s="2"/>
    </row>
    <row r="2" spans="2:18" x14ac:dyDescent="0.25">
      <c r="B2" s="3" t="s">
        <v>0</v>
      </c>
      <c r="C2" s="3"/>
      <c r="D2" s="3" t="s">
        <v>1</v>
      </c>
      <c r="E2" s="3" t="s">
        <v>38</v>
      </c>
      <c r="F2" s="3" t="s">
        <v>2</v>
      </c>
      <c r="G2" s="3" t="s">
        <v>4</v>
      </c>
      <c r="H2" s="3" t="s">
        <v>3</v>
      </c>
      <c r="I2" s="3" t="s">
        <v>15</v>
      </c>
    </row>
    <row r="3" spans="2:18" x14ac:dyDescent="0.25">
      <c r="B3" s="4" t="s">
        <v>5</v>
      </c>
      <c r="C3" s="4" t="s">
        <v>35</v>
      </c>
      <c r="D3" s="4" t="s">
        <v>6</v>
      </c>
      <c r="E3" s="4" t="s">
        <v>7</v>
      </c>
      <c r="F3" s="4" t="s">
        <v>8</v>
      </c>
      <c r="G3" s="4" t="s">
        <v>10</v>
      </c>
      <c r="H3" s="4" t="s">
        <v>9</v>
      </c>
      <c r="I3" s="4" t="s">
        <v>9</v>
      </c>
    </row>
    <row r="4" spans="2:18" x14ac:dyDescent="0.25">
      <c r="B4" s="3"/>
      <c r="C4" s="5" t="s">
        <v>39</v>
      </c>
      <c r="D4" s="5" t="s">
        <v>40</v>
      </c>
      <c r="E4" s="5" t="s">
        <v>41</v>
      </c>
      <c r="F4" s="6" t="s">
        <v>40</v>
      </c>
      <c r="G4" s="3" t="s">
        <v>47</v>
      </c>
      <c r="H4" s="3"/>
      <c r="I4" s="3" t="s">
        <v>42</v>
      </c>
    </row>
    <row r="5" spans="2:18" x14ac:dyDescent="0.25">
      <c r="B5" s="54" t="s">
        <v>43</v>
      </c>
      <c r="C5" s="55">
        <f>H5</f>
        <v>1044518.223</v>
      </c>
      <c r="D5" s="55"/>
      <c r="E5" s="55"/>
      <c r="F5" s="55"/>
      <c r="G5" s="55">
        <f>C27-D28</f>
        <v>44518.222999999998</v>
      </c>
      <c r="H5" s="55">
        <f>-D22</f>
        <v>1044518.223</v>
      </c>
      <c r="I5" s="55">
        <f>C13</f>
        <v>1000000</v>
      </c>
    </row>
    <row r="6" spans="2:18" x14ac:dyDescent="0.25">
      <c r="B6" s="56">
        <v>40543</v>
      </c>
      <c r="C6" s="55"/>
      <c r="D6" s="55">
        <f>H5*$C$15/$C$19</f>
        <v>41780.728920000001</v>
      </c>
      <c r="E6" s="55">
        <f t="shared" ref="E6:E10" si="0">$C$16</f>
        <v>50000</v>
      </c>
      <c r="F6" s="55">
        <f>E6-D6</f>
        <v>8219.2710799999986</v>
      </c>
      <c r="G6" s="55">
        <f>G5-F6</f>
        <v>36298.95192</v>
      </c>
      <c r="H6" s="55">
        <f>H5-F6</f>
        <v>1036298.95192</v>
      </c>
      <c r="I6" s="55"/>
    </row>
    <row r="7" spans="2:18" x14ac:dyDescent="0.25">
      <c r="B7" s="56">
        <v>40908</v>
      </c>
      <c r="C7" s="55"/>
      <c r="D7" s="55">
        <f>H6*$C$15/$C$19</f>
        <v>41451.958076800001</v>
      </c>
      <c r="E7" s="55">
        <f t="shared" si="0"/>
        <v>50000</v>
      </c>
      <c r="F7" s="55">
        <f t="shared" ref="F7:F10" si="1">E7-D7</f>
        <v>8548.0419231999986</v>
      </c>
      <c r="G7" s="55">
        <f>G6-F7</f>
        <v>27750.909996800001</v>
      </c>
      <c r="H7" s="55">
        <f t="shared" ref="H7:H10" si="2">H6-F7</f>
        <v>1027750.9099968</v>
      </c>
      <c r="I7" s="55"/>
    </row>
    <row r="8" spans="2:18" x14ac:dyDescent="0.25">
      <c r="B8" s="56">
        <v>41274</v>
      </c>
      <c r="C8" s="55"/>
      <c r="D8" s="55">
        <f>H7*$C$15/$C$19</f>
        <v>41110.036399871999</v>
      </c>
      <c r="E8" s="55">
        <f t="shared" si="0"/>
        <v>50000</v>
      </c>
      <c r="F8" s="55">
        <f t="shared" si="1"/>
        <v>8889.9636001280014</v>
      </c>
      <c r="G8" s="55">
        <f>G7-F8</f>
        <v>18860.946396672</v>
      </c>
      <c r="H8" s="55">
        <f t="shared" si="2"/>
        <v>1018860.9463966721</v>
      </c>
      <c r="I8" s="55"/>
    </row>
    <row r="9" spans="2:18" x14ac:dyDescent="0.25">
      <c r="B9" s="56">
        <v>41639</v>
      </c>
      <c r="C9" s="55"/>
      <c r="D9" s="55">
        <f>H8*$C$15/$C$19</f>
        <v>40754.437855866883</v>
      </c>
      <c r="E9" s="55">
        <f t="shared" si="0"/>
        <v>50000</v>
      </c>
      <c r="F9" s="55">
        <f t="shared" si="1"/>
        <v>9245.5621441331168</v>
      </c>
      <c r="G9" s="55">
        <f>G8-F9</f>
        <v>9615.3842525388827</v>
      </c>
      <c r="H9" s="55">
        <f t="shared" si="2"/>
        <v>1009615.3842525389</v>
      </c>
      <c r="I9" s="55"/>
    </row>
    <row r="10" spans="2:18" x14ac:dyDescent="0.25">
      <c r="B10" s="56">
        <v>42004</v>
      </c>
      <c r="C10" s="55"/>
      <c r="D10" s="55">
        <f>H9*$C$15/$C$19</f>
        <v>40384.615370101557</v>
      </c>
      <c r="E10" s="55">
        <f t="shared" si="0"/>
        <v>50000</v>
      </c>
      <c r="F10" s="55">
        <f t="shared" si="1"/>
        <v>9615.3846298984427</v>
      </c>
      <c r="G10" s="55">
        <f>G9-F10</f>
        <v>-3.7735955993412063E-4</v>
      </c>
      <c r="H10" s="55">
        <f t="shared" si="2"/>
        <v>999999.99962264043</v>
      </c>
      <c r="I10" s="55"/>
    </row>
    <row r="11" spans="2:18" x14ac:dyDescent="0.25">
      <c r="B11" s="56">
        <v>42004</v>
      </c>
      <c r="C11" s="57">
        <v>-1000000</v>
      </c>
      <c r="D11" s="8"/>
      <c r="E11" s="10"/>
      <c r="F11" s="8"/>
      <c r="G11" s="8"/>
      <c r="H11" s="7"/>
      <c r="I11" s="55">
        <v>0</v>
      </c>
    </row>
    <row r="12" spans="2:18" ht="15.75" thickBot="1" x14ac:dyDescent="0.3"/>
    <row r="13" spans="2:18" ht="15.75" thickBot="1" x14ac:dyDescent="0.3">
      <c r="B13" s="26" t="s">
        <v>20</v>
      </c>
      <c r="C13" s="58">
        <v>1000000</v>
      </c>
      <c r="D13" s="15"/>
      <c r="H13" s="12" t="s">
        <v>35</v>
      </c>
      <c r="I13" s="59"/>
      <c r="J13" s="60"/>
      <c r="K13" s="59" t="s">
        <v>37</v>
      </c>
      <c r="L13" s="59"/>
      <c r="M13" s="14"/>
      <c r="N13" s="59" t="s">
        <v>36</v>
      </c>
      <c r="O13" s="59"/>
      <c r="P13" s="14"/>
      <c r="Q13" s="59" t="s">
        <v>15</v>
      </c>
      <c r="R13" s="13"/>
    </row>
    <row r="14" spans="2:18" ht="15.75" thickBot="1" x14ac:dyDescent="0.3">
      <c r="B14" s="21" t="s">
        <v>21</v>
      </c>
      <c r="C14" s="61">
        <v>0.05</v>
      </c>
      <c r="D14" s="18"/>
      <c r="H14" s="23" t="s">
        <v>40</v>
      </c>
      <c r="I14" s="24" t="s">
        <v>41</v>
      </c>
      <c r="J14"/>
      <c r="K14" s="24" t="s">
        <v>40</v>
      </c>
      <c r="L14" s="24" t="s">
        <v>41</v>
      </c>
      <c r="N14" s="24" t="s">
        <v>40</v>
      </c>
      <c r="O14" s="24" t="s">
        <v>41</v>
      </c>
      <c r="Q14" s="24" t="s">
        <v>40</v>
      </c>
      <c r="R14" s="62" t="s">
        <v>41</v>
      </c>
    </row>
    <row r="15" spans="2:18" x14ac:dyDescent="0.25">
      <c r="B15" s="21" t="s">
        <v>22</v>
      </c>
      <c r="C15" s="61">
        <v>0.04</v>
      </c>
      <c r="D15" s="18"/>
      <c r="H15" s="63">
        <f>H5</f>
        <v>1044518.223</v>
      </c>
      <c r="I15" s="64"/>
      <c r="J15" s="65"/>
      <c r="K15" s="66"/>
      <c r="L15" s="64"/>
      <c r="M15" s="67"/>
      <c r="N15" s="66"/>
      <c r="O15" s="64">
        <f>G5</f>
        <v>44518.222999999998</v>
      </c>
      <c r="P15" s="67"/>
      <c r="Q15" s="66"/>
      <c r="R15" s="68">
        <f>C13</f>
        <v>1000000</v>
      </c>
    </row>
    <row r="16" spans="2:18" x14ac:dyDescent="0.25">
      <c r="B16" s="21" t="s">
        <v>23</v>
      </c>
      <c r="C16" s="69">
        <f>C13*C14</f>
        <v>50000</v>
      </c>
      <c r="D16" s="18" t="s">
        <v>44</v>
      </c>
      <c r="H16" s="70"/>
      <c r="I16" s="71">
        <f>E6</f>
        <v>50000</v>
      </c>
      <c r="J16" s="72"/>
      <c r="K16" s="73">
        <f>D6</f>
        <v>41780.728920000001</v>
      </c>
      <c r="L16" s="71"/>
      <c r="M16" s="67"/>
      <c r="N16" s="73">
        <f>F6</f>
        <v>8219.2710799999986</v>
      </c>
      <c r="O16" s="71"/>
      <c r="P16" s="67"/>
      <c r="Q16" s="73"/>
      <c r="R16" s="74"/>
    </row>
    <row r="17" spans="2:18" ht="15.75" thickBot="1" x14ac:dyDescent="0.3">
      <c r="B17" s="32" t="s">
        <v>26</v>
      </c>
      <c r="C17" s="75">
        <v>5</v>
      </c>
      <c r="D17" s="34" t="s">
        <v>27</v>
      </c>
      <c r="H17" s="70"/>
      <c r="I17" s="71">
        <f>E7</f>
        <v>50000</v>
      </c>
      <c r="J17" s="72"/>
      <c r="K17" s="73">
        <f>D7</f>
        <v>41451.958076800001</v>
      </c>
      <c r="L17" s="76"/>
      <c r="M17" s="67"/>
      <c r="N17" s="73">
        <f t="shared" ref="N17:N20" si="3">F7</f>
        <v>8548.0419231999986</v>
      </c>
      <c r="O17" s="71"/>
      <c r="P17" s="67"/>
      <c r="Q17" s="73"/>
      <c r="R17" s="77"/>
    </row>
    <row r="18" spans="2:18" x14ac:dyDescent="0.25">
      <c r="B18" s="21" t="s">
        <v>28</v>
      </c>
      <c r="C18" s="35" t="s">
        <v>29</v>
      </c>
      <c r="D18" s="22"/>
      <c r="H18" s="70"/>
      <c r="I18" s="71">
        <f>E8</f>
        <v>50000</v>
      </c>
      <c r="J18" s="72"/>
      <c r="K18" s="73">
        <f>D8</f>
        <v>41110.036399871999</v>
      </c>
      <c r="L18" s="71"/>
      <c r="M18" s="67"/>
      <c r="N18" s="73">
        <f t="shared" si="3"/>
        <v>8889.9636001280014</v>
      </c>
      <c r="O18" s="71"/>
      <c r="P18" s="67"/>
      <c r="Q18" s="73"/>
      <c r="R18" s="74"/>
    </row>
    <row r="19" spans="2:18" x14ac:dyDescent="0.25">
      <c r="B19" s="21" t="s">
        <v>30</v>
      </c>
      <c r="C19" s="36">
        <v>1</v>
      </c>
      <c r="D19" s="37"/>
      <c r="H19" s="70"/>
      <c r="I19" s="71">
        <f>E9</f>
        <v>50000</v>
      </c>
      <c r="J19" s="67"/>
      <c r="K19" s="73">
        <f>D9</f>
        <v>40754.437855866883</v>
      </c>
      <c r="L19" s="67"/>
      <c r="M19" s="67"/>
      <c r="N19" s="73">
        <f t="shared" si="3"/>
        <v>9245.5621441331168</v>
      </c>
      <c r="O19" s="71"/>
      <c r="P19" s="67"/>
      <c r="Q19" s="73"/>
      <c r="R19" s="78"/>
    </row>
    <row r="20" spans="2:18" x14ac:dyDescent="0.25">
      <c r="B20" s="21" t="s">
        <v>31</v>
      </c>
      <c r="C20" s="38">
        <f>C19*C17</f>
        <v>5</v>
      </c>
      <c r="D20" s="37"/>
      <c r="H20" s="70"/>
      <c r="I20" s="71">
        <f>E10</f>
        <v>50000</v>
      </c>
      <c r="J20" s="67"/>
      <c r="K20" s="73">
        <f>D10</f>
        <v>40384.615370101557</v>
      </c>
      <c r="L20" s="67"/>
      <c r="M20" s="67"/>
      <c r="N20" s="73">
        <f t="shared" si="3"/>
        <v>9615.3846298984427</v>
      </c>
      <c r="O20" s="71"/>
      <c r="P20" s="67"/>
      <c r="Q20" s="73"/>
      <c r="R20" s="78"/>
    </row>
    <row r="21" spans="2:18" ht="15.75" thickBot="1" x14ac:dyDescent="0.3">
      <c r="B21" s="21" t="s">
        <v>32</v>
      </c>
      <c r="C21" s="39">
        <f>C15</f>
        <v>0.04</v>
      </c>
      <c r="D21" s="37"/>
      <c r="H21" s="79"/>
      <c r="I21" s="80">
        <f>C13</f>
        <v>1000000</v>
      </c>
      <c r="J21" s="80"/>
      <c r="K21" s="81"/>
      <c r="L21" s="80"/>
      <c r="M21" s="80"/>
      <c r="N21" s="81"/>
      <c r="O21" s="80"/>
      <c r="P21" s="80"/>
      <c r="Q21" s="81">
        <f>I21</f>
        <v>1000000</v>
      </c>
      <c r="R21" s="82"/>
    </row>
    <row r="22" spans="2:18" x14ac:dyDescent="0.25">
      <c r="B22" s="21" t="s">
        <v>25</v>
      </c>
      <c r="C22" s="83"/>
      <c r="D22" s="84">
        <v>-1044518.223</v>
      </c>
      <c r="H22" s="73"/>
      <c r="I22" s="67"/>
      <c r="J22" s="67"/>
      <c r="K22" s="73"/>
      <c r="L22" s="67"/>
      <c r="M22" s="67"/>
      <c r="N22" s="73"/>
      <c r="O22" s="67"/>
      <c r="P22" s="67"/>
      <c r="Q22" s="73"/>
      <c r="R22" s="67"/>
    </row>
    <row r="23" spans="2:18" x14ac:dyDescent="0.25">
      <c r="B23" s="21" t="s">
        <v>33</v>
      </c>
      <c r="C23" s="85">
        <f>C16</f>
        <v>50000</v>
      </c>
      <c r="D23" s="86"/>
      <c r="H23" s="73"/>
      <c r="I23" s="67"/>
      <c r="J23" s="67"/>
      <c r="K23" s="73"/>
      <c r="L23" s="67"/>
      <c r="M23" s="67"/>
      <c r="N23" s="73"/>
      <c r="O23" s="67"/>
      <c r="P23" s="67"/>
      <c r="Q23" s="73"/>
      <c r="R23" s="67"/>
    </row>
    <row r="24" spans="2:18" ht="15.75" thickBot="1" x14ac:dyDescent="0.3">
      <c r="B24" s="32" t="s">
        <v>20</v>
      </c>
      <c r="C24" s="82">
        <f>C13</f>
        <v>1000000</v>
      </c>
      <c r="D24" s="87"/>
      <c r="H24" s="73"/>
      <c r="I24" s="67"/>
      <c r="J24" s="67"/>
      <c r="K24" s="73"/>
      <c r="L24" s="67"/>
      <c r="M24" s="67"/>
      <c r="N24" s="73"/>
      <c r="O24" s="67"/>
      <c r="P24" s="67"/>
      <c r="Q24" s="73"/>
      <c r="R24" s="67"/>
    </row>
    <row r="25" spans="2:18" ht="15.75" thickBot="1" x14ac:dyDescent="0.3">
      <c r="H25" s="73"/>
      <c r="I25" s="67"/>
      <c r="J25" s="67"/>
      <c r="K25" s="73"/>
      <c r="L25" s="67"/>
      <c r="M25" s="67"/>
      <c r="N25" s="73"/>
      <c r="O25" s="67"/>
      <c r="P25" s="67"/>
      <c r="Q25" s="73"/>
      <c r="R25" s="67"/>
    </row>
    <row r="26" spans="2:18" ht="15.75" thickBot="1" x14ac:dyDescent="0.3">
      <c r="B26" s="47"/>
      <c r="C26" s="88" t="s">
        <v>14</v>
      </c>
      <c r="D26" s="89" t="s">
        <v>34</v>
      </c>
      <c r="H26" s="73"/>
      <c r="I26" s="67"/>
      <c r="J26" s="67"/>
      <c r="K26" s="73"/>
      <c r="L26" s="67"/>
      <c r="M26" s="67"/>
      <c r="N26" s="73"/>
      <c r="O26" s="67"/>
      <c r="P26" s="67"/>
      <c r="Q26" s="73"/>
      <c r="R26" s="67"/>
    </row>
    <row r="27" spans="2:18" x14ac:dyDescent="0.25">
      <c r="B27" s="26" t="s">
        <v>35</v>
      </c>
      <c r="C27" s="55">
        <f>H5</f>
        <v>1044518.223</v>
      </c>
      <c r="D27" s="90"/>
      <c r="H27" s="73"/>
      <c r="I27" s="67"/>
      <c r="J27" s="67"/>
      <c r="K27" s="73"/>
      <c r="L27" s="67"/>
      <c r="M27" s="67"/>
      <c r="N27" s="73"/>
      <c r="O27" s="67"/>
      <c r="P27" s="67"/>
      <c r="Q27" s="73"/>
      <c r="R27" s="67"/>
    </row>
    <row r="28" spans="2:18" x14ac:dyDescent="0.25">
      <c r="B28" s="21" t="s">
        <v>15</v>
      </c>
      <c r="C28" s="55"/>
      <c r="D28" s="90">
        <f>C13</f>
        <v>1000000</v>
      </c>
      <c r="H28" s="73"/>
      <c r="I28" s="67"/>
      <c r="J28" s="67"/>
      <c r="K28" s="73"/>
      <c r="L28" s="67"/>
      <c r="M28" s="67"/>
      <c r="N28" s="73"/>
      <c r="O28" s="67"/>
      <c r="P28" s="67"/>
      <c r="Q28" s="73"/>
      <c r="R28" s="67"/>
    </row>
    <row r="29" spans="2:18" ht="15.75" thickBot="1" x14ac:dyDescent="0.3">
      <c r="B29" s="21" t="s">
        <v>48</v>
      </c>
      <c r="C29" s="98"/>
      <c r="D29" s="99">
        <f>C27-D28</f>
        <v>44518.222999999998</v>
      </c>
      <c r="H29" s="73"/>
      <c r="I29" s="67"/>
      <c r="J29" s="67"/>
      <c r="K29" s="73"/>
      <c r="L29" s="67"/>
      <c r="M29" s="67"/>
      <c r="N29" s="73"/>
      <c r="O29" s="67"/>
      <c r="P29" s="67"/>
      <c r="Q29" s="73"/>
      <c r="R29" s="67"/>
    </row>
    <row r="30" spans="2:18" x14ac:dyDescent="0.25">
      <c r="B30" s="26" t="s">
        <v>37</v>
      </c>
      <c r="C30" s="91">
        <f>D6</f>
        <v>41780.728920000001</v>
      </c>
      <c r="D30" s="92"/>
      <c r="H30" s="73"/>
      <c r="I30" s="67"/>
      <c r="J30" s="67"/>
      <c r="K30" s="73"/>
      <c r="L30" s="67"/>
      <c r="M30" s="67"/>
      <c r="N30" s="73"/>
      <c r="O30" s="67"/>
      <c r="P30" s="67"/>
      <c r="Q30" s="73"/>
      <c r="R30" s="67"/>
    </row>
    <row r="31" spans="2:18" x14ac:dyDescent="0.25">
      <c r="B31" s="21" t="s">
        <v>23</v>
      </c>
      <c r="C31" s="55"/>
      <c r="D31" s="90">
        <f>E6</f>
        <v>50000</v>
      </c>
      <c r="H31" s="73"/>
      <c r="I31" s="67"/>
      <c r="J31" s="67"/>
      <c r="K31" s="73"/>
      <c r="L31" s="67"/>
      <c r="M31" s="67"/>
      <c r="N31" s="73"/>
      <c r="O31" s="67"/>
      <c r="P31" s="67"/>
      <c r="Q31" s="73"/>
      <c r="R31" s="67"/>
    </row>
    <row r="32" spans="2:18" ht="15.75" thickBot="1" x14ac:dyDescent="0.3">
      <c r="B32" s="21" t="s">
        <v>48</v>
      </c>
      <c r="C32" s="94">
        <f>D31-C30</f>
        <v>8219.2710799999986</v>
      </c>
      <c r="D32" s="95"/>
      <c r="H32" s="73"/>
      <c r="I32" s="67"/>
      <c r="J32" s="67"/>
      <c r="K32" s="73"/>
      <c r="L32" s="67"/>
      <c r="M32" s="67"/>
      <c r="N32" s="73"/>
      <c r="O32" s="67"/>
      <c r="P32" s="67"/>
      <c r="Q32" s="73"/>
      <c r="R32" s="67"/>
    </row>
    <row r="33" spans="2:18" x14ac:dyDescent="0.25">
      <c r="B33" s="26" t="s">
        <v>37</v>
      </c>
      <c r="C33" s="91">
        <f>D7</f>
        <v>41451.958076800001</v>
      </c>
      <c r="D33" s="92"/>
      <c r="H33" s="73"/>
      <c r="I33" s="67"/>
      <c r="J33" s="67"/>
      <c r="K33" s="73"/>
      <c r="L33" s="67"/>
      <c r="M33" s="67"/>
      <c r="N33" s="73"/>
      <c r="O33" s="67"/>
      <c r="P33" s="67"/>
      <c r="Q33" s="73"/>
      <c r="R33" s="67"/>
    </row>
    <row r="34" spans="2:18" x14ac:dyDescent="0.25">
      <c r="B34" s="21" t="s">
        <v>23</v>
      </c>
      <c r="C34" s="55"/>
      <c r="D34" s="90">
        <f>E7</f>
        <v>50000</v>
      </c>
      <c r="H34" s="73"/>
      <c r="I34" s="67"/>
      <c r="J34" s="67"/>
      <c r="K34" s="73"/>
      <c r="L34" s="67"/>
      <c r="M34" s="67"/>
      <c r="N34" s="73"/>
      <c r="O34" s="67"/>
      <c r="P34" s="67"/>
      <c r="Q34" s="73"/>
      <c r="R34" s="67"/>
    </row>
    <row r="35" spans="2:18" ht="15.75" thickBot="1" x14ac:dyDescent="0.3">
      <c r="B35" s="21" t="s">
        <v>48</v>
      </c>
      <c r="C35" s="94">
        <f>D34-C33</f>
        <v>8548.0419231999986</v>
      </c>
      <c r="D35" s="95"/>
      <c r="H35" s="73"/>
      <c r="I35" s="67"/>
      <c r="J35" s="67"/>
      <c r="K35" s="73"/>
      <c r="L35" s="67"/>
      <c r="M35" s="67"/>
      <c r="N35" s="73"/>
      <c r="O35" s="67"/>
      <c r="P35" s="67"/>
      <c r="Q35" s="73"/>
      <c r="R35" s="67"/>
    </row>
    <row r="36" spans="2:18" x14ac:dyDescent="0.25">
      <c r="B36" s="26" t="s">
        <v>37</v>
      </c>
      <c r="C36" s="91">
        <f>D8</f>
        <v>41110.036399871999</v>
      </c>
      <c r="D36" s="92"/>
      <c r="H36" s="73"/>
      <c r="I36" s="67"/>
      <c r="J36" s="67"/>
      <c r="K36" s="73"/>
      <c r="L36" s="67"/>
      <c r="M36" s="67"/>
      <c r="N36" s="67"/>
      <c r="O36" s="67"/>
      <c r="P36" s="67"/>
      <c r="Q36" s="73"/>
      <c r="R36" s="67"/>
    </row>
    <row r="37" spans="2:18" x14ac:dyDescent="0.25">
      <c r="B37" s="21" t="s">
        <v>23</v>
      </c>
      <c r="C37" s="55"/>
      <c r="D37" s="90">
        <f>E8</f>
        <v>50000</v>
      </c>
      <c r="H37" s="93"/>
      <c r="K37" s="93"/>
      <c r="Q37" s="93"/>
    </row>
    <row r="38" spans="2:18" ht="15.75" thickBot="1" x14ac:dyDescent="0.3">
      <c r="B38" s="21" t="s">
        <v>48</v>
      </c>
      <c r="C38" s="94">
        <f>D37-C36</f>
        <v>8889.9636001280014</v>
      </c>
      <c r="D38" s="95"/>
      <c r="H38" s="93"/>
      <c r="K38" s="93"/>
      <c r="Q38" s="93"/>
    </row>
    <row r="39" spans="2:18" x14ac:dyDescent="0.25">
      <c r="B39" s="26" t="s">
        <v>37</v>
      </c>
      <c r="C39" s="91">
        <f>D9</f>
        <v>40754.437855866883</v>
      </c>
      <c r="D39" s="92"/>
      <c r="H39" s="93"/>
      <c r="K39" s="93"/>
    </row>
    <row r="40" spans="2:18" x14ac:dyDescent="0.25">
      <c r="B40" s="21" t="s">
        <v>23</v>
      </c>
      <c r="C40" s="55"/>
      <c r="D40" s="90">
        <f>E9</f>
        <v>50000</v>
      </c>
      <c r="H40" s="93"/>
      <c r="K40" s="93"/>
    </row>
    <row r="41" spans="2:18" ht="15.75" thickBot="1" x14ac:dyDescent="0.3">
      <c r="B41" s="21" t="s">
        <v>48</v>
      </c>
      <c r="C41" s="98"/>
      <c r="D41" s="99"/>
    </row>
    <row r="42" spans="2:18" x14ac:dyDescent="0.25">
      <c r="B42" s="107" t="s">
        <v>37</v>
      </c>
      <c r="C42" s="91">
        <f>D10</f>
        <v>40384.615370101557</v>
      </c>
      <c r="D42" s="92"/>
    </row>
    <row r="43" spans="2:18" x14ac:dyDescent="0.25">
      <c r="B43" s="102" t="s">
        <v>48</v>
      </c>
      <c r="C43" s="55"/>
      <c r="D43" s="90">
        <f>E10</f>
        <v>50000</v>
      </c>
    </row>
    <row r="44" spans="2:18" ht="15.75" thickBot="1" x14ac:dyDescent="0.3">
      <c r="B44" s="21" t="s">
        <v>48</v>
      </c>
      <c r="C44" s="94">
        <f>D43-C42</f>
        <v>9615.3846298984427</v>
      </c>
      <c r="D44" s="95"/>
    </row>
    <row r="45" spans="2:18" x14ac:dyDescent="0.25">
      <c r="B45" s="104" t="s">
        <v>45</v>
      </c>
      <c r="C45" s="105">
        <v>1000000</v>
      </c>
      <c r="D45" s="106"/>
    </row>
    <row r="46" spans="2:18" ht="15.75" thickBot="1" x14ac:dyDescent="0.3">
      <c r="B46" s="97" t="s">
        <v>35</v>
      </c>
      <c r="C46" s="94"/>
      <c r="D46" s="95">
        <v>1000000</v>
      </c>
    </row>
  </sheetData>
  <mergeCells count="4">
    <mergeCell ref="H13:I13"/>
    <mergeCell ref="K13:L13"/>
    <mergeCell ref="N13:O13"/>
    <mergeCell ref="Q13:R13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&amp;C&amp;A&amp;RTed Stephenson, CFA, CMA, MBA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Bonds - Discount</vt:lpstr>
      <vt:lpstr>Bonds - Face Value</vt:lpstr>
      <vt:lpstr>Bonds - Discount (2)</vt:lpstr>
      <vt:lpstr>Bonds - Premium</vt:lpstr>
      <vt:lpstr>'Bonds - Discount'!Print_Area</vt:lpstr>
      <vt:lpstr>'Bonds - Discount (2)'!Print_Area</vt:lpstr>
      <vt:lpstr>'Bonds - Face Value'!Print_Area</vt:lpstr>
      <vt:lpstr>'Bonds - Premium'!Print_Area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Stephenson</dc:creator>
  <cp:lastModifiedBy>Ted Stephenson</cp:lastModifiedBy>
  <dcterms:created xsi:type="dcterms:W3CDTF">2020-09-13T01:24:49Z</dcterms:created>
  <dcterms:modified xsi:type="dcterms:W3CDTF">2020-09-13T01:25:09Z</dcterms:modified>
</cp:coreProperties>
</file>