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tt\2019 CFA Level I\Ted Excel\"/>
    </mc:Choice>
  </mc:AlternateContent>
  <xr:revisionPtr revIDLastSave="0" documentId="8_{63FD2A0C-2C82-452C-AA89-D44D3FA9297F}" xr6:coauthVersionLast="46" xr6:coauthVersionMax="46" xr10:uidLastSave="{00000000-0000-0000-0000-000000000000}"/>
  <bookViews>
    <workbookView xWindow="-120" yWindow="-120" windowWidth="29040" windowHeight="15840" xr2:uid="{CED9B169-51E4-498A-9567-9B95F1E57669}"/>
  </bookViews>
  <sheets>
    <sheet name="Optimal Risky Portfolio" sheetId="1" r:id="rId1"/>
    <sheet name="Port Std Dev " sheetId="2" r:id="rId2"/>
    <sheet name="Stock and Bond Portfolio" sheetId="3" r:id="rId3"/>
    <sheet name="Add Risk Free Asset" sheetId="4" r:id="rId4"/>
  </sheets>
  <definedNames>
    <definedName name="_xlnm.Print_Area" localSheetId="1">'Port Std Dev '!$B$1:$Q$17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G21" i="4" s="1"/>
  <c r="C21" i="4"/>
  <c r="F21" i="4" s="1"/>
  <c r="D20" i="4"/>
  <c r="G20" i="4" s="1"/>
  <c r="C20" i="4"/>
  <c r="F20" i="4" s="1"/>
  <c r="D19" i="4"/>
  <c r="G19" i="4" s="1"/>
  <c r="C19" i="4"/>
  <c r="F19" i="4" s="1"/>
  <c r="D18" i="4"/>
  <c r="G18" i="4" s="1"/>
  <c r="C18" i="4"/>
  <c r="F18" i="4" s="1"/>
  <c r="D17" i="4"/>
  <c r="G17" i="4" s="1"/>
  <c r="C17" i="4"/>
  <c r="F17" i="4" s="1"/>
  <c r="D16" i="4"/>
  <c r="G16" i="4" s="1"/>
  <c r="C16" i="4"/>
  <c r="F16" i="4" s="1"/>
  <c r="D15" i="4"/>
  <c r="G15" i="4" s="1"/>
  <c r="C15" i="4"/>
  <c r="F15" i="4" s="1"/>
  <c r="D14" i="4"/>
  <c r="G14" i="4" s="1"/>
  <c r="C14" i="4"/>
  <c r="F14" i="4" s="1"/>
  <c r="D13" i="4"/>
  <c r="G13" i="4" s="1"/>
  <c r="C13" i="4"/>
  <c r="F13" i="4" s="1"/>
  <c r="D12" i="4"/>
  <c r="G12" i="4" s="1"/>
  <c r="C12" i="4"/>
  <c r="F12" i="4" s="1"/>
  <c r="D11" i="4"/>
  <c r="G11" i="4" s="1"/>
  <c r="C11" i="4"/>
  <c r="F11" i="4" s="1"/>
  <c r="D21" i="3"/>
  <c r="G21" i="3" s="1"/>
  <c r="C21" i="3"/>
  <c r="F21" i="3" s="1"/>
  <c r="D20" i="3"/>
  <c r="G20" i="3" s="1"/>
  <c r="C20" i="3"/>
  <c r="F20" i="3" s="1"/>
  <c r="D19" i="3"/>
  <c r="G19" i="3" s="1"/>
  <c r="C19" i="3"/>
  <c r="F19" i="3" s="1"/>
  <c r="D18" i="3"/>
  <c r="G18" i="3" s="1"/>
  <c r="C18" i="3"/>
  <c r="F18" i="3" s="1"/>
  <c r="D17" i="3"/>
  <c r="G17" i="3" s="1"/>
  <c r="C17" i="3"/>
  <c r="F17" i="3" s="1"/>
  <c r="D16" i="3"/>
  <c r="G16" i="3" s="1"/>
  <c r="C16" i="3"/>
  <c r="F16" i="3" s="1"/>
  <c r="D15" i="3"/>
  <c r="G15" i="3" s="1"/>
  <c r="C15" i="3"/>
  <c r="F15" i="3" s="1"/>
  <c r="D14" i="3"/>
  <c r="G14" i="3" s="1"/>
  <c r="C14" i="3"/>
  <c r="F14" i="3" s="1"/>
  <c r="D13" i="3"/>
  <c r="G13" i="3" s="1"/>
  <c r="C13" i="3"/>
  <c r="F13" i="3" s="1"/>
  <c r="D12" i="3"/>
  <c r="G12" i="3" s="1"/>
  <c r="C12" i="3"/>
  <c r="F12" i="3" s="1"/>
  <c r="D11" i="3"/>
  <c r="G11" i="3" s="1"/>
  <c r="C11" i="3"/>
  <c r="F11" i="3" s="1"/>
  <c r="E30" i="2"/>
  <c r="B30" i="2"/>
  <c r="E29" i="2"/>
  <c r="B29" i="2"/>
  <c r="E28" i="2"/>
  <c r="C28" i="2"/>
  <c r="B28" i="2"/>
  <c r="E27" i="2"/>
  <c r="B27" i="2"/>
  <c r="E26" i="2"/>
  <c r="B26" i="2"/>
  <c r="E18" i="2"/>
  <c r="C29" i="2" s="1"/>
  <c r="E15" i="2"/>
  <c r="D28" i="2" s="1"/>
  <c r="E14" i="2"/>
  <c r="E11" i="2"/>
  <c r="D27" i="2" s="1"/>
  <c r="E10" i="2"/>
  <c r="C27" i="2" s="1"/>
  <c r="E3" i="2"/>
  <c r="E23" i="2" s="1"/>
  <c r="D30" i="2" s="1"/>
  <c r="E6" i="2" l="1"/>
  <c r="C26" i="2" s="1"/>
  <c r="E22" i="2"/>
  <c r="C30" i="2" s="1"/>
  <c r="E19" i="2"/>
  <c r="D29" i="2" s="1"/>
  <c r="E7" i="2"/>
  <c r="D26" i="2" s="1"/>
  <c r="F68" i="1" l="1"/>
  <c r="E61" i="1"/>
  <c r="F60" i="1"/>
  <c r="F53" i="1"/>
  <c r="F52" i="1"/>
  <c r="F54" i="1" s="1"/>
  <c r="J49" i="1"/>
  <c r="J48" i="1"/>
  <c r="F48" i="1"/>
  <c r="F21" i="1"/>
  <c r="D21" i="1"/>
  <c r="H21" i="1" s="1"/>
  <c r="C21" i="1"/>
  <c r="F20" i="1"/>
  <c r="C20" i="1"/>
  <c r="D20" i="1" s="1"/>
  <c r="C19" i="1"/>
  <c r="F19" i="1" s="1"/>
  <c r="F18" i="1"/>
  <c r="D18" i="1"/>
  <c r="H18" i="1" s="1"/>
  <c r="C18" i="1"/>
  <c r="F17" i="1"/>
  <c r="D17" i="1"/>
  <c r="H17" i="1" s="1"/>
  <c r="C17" i="1"/>
  <c r="F16" i="1"/>
  <c r="C16" i="1"/>
  <c r="D16" i="1" s="1"/>
  <c r="C15" i="1"/>
  <c r="F15" i="1" s="1"/>
  <c r="C14" i="1"/>
  <c r="D14" i="1" s="1"/>
  <c r="F13" i="1"/>
  <c r="D13" i="1"/>
  <c r="H13" i="1" s="1"/>
  <c r="C13" i="1"/>
  <c r="F12" i="1"/>
  <c r="C12" i="1"/>
  <c r="D12" i="1" s="1"/>
  <c r="C11" i="1"/>
  <c r="F11" i="1" s="1"/>
  <c r="H55" i="1" l="1"/>
  <c r="C57" i="1" s="1"/>
  <c r="F55" i="1"/>
  <c r="H20" i="1"/>
  <c r="G20" i="1"/>
  <c r="H16" i="1"/>
  <c r="G16" i="1"/>
  <c r="F49" i="1"/>
  <c r="H14" i="1"/>
  <c r="G12" i="1"/>
  <c r="H12" i="1"/>
  <c r="G21" i="1"/>
  <c r="B50" i="1"/>
  <c r="F50" i="1" s="1"/>
  <c r="G13" i="1"/>
  <c r="D15" i="1"/>
  <c r="G18" i="1"/>
  <c r="H48" i="1"/>
  <c r="C50" i="1" s="1"/>
  <c r="D11" i="1"/>
  <c r="F14" i="1"/>
  <c r="G14" i="1" s="1"/>
  <c r="G17" i="1"/>
  <c r="D19" i="1"/>
  <c r="F67" i="1"/>
  <c r="G15" i="1" l="1"/>
  <c r="H15" i="1"/>
  <c r="G19" i="1"/>
  <c r="H19" i="1"/>
  <c r="G11" i="1"/>
  <c r="H11" i="1"/>
  <c r="F66" i="1"/>
  <c r="F69" i="1" s="1"/>
  <c r="B57" i="1"/>
  <c r="F57" i="1" s="1"/>
  <c r="F63" i="1" s="1"/>
  <c r="H62" i="1" s="1"/>
  <c r="F56" i="1"/>
  <c r="F58" i="1" l="1"/>
  <c r="F61" i="1"/>
  <c r="F62" i="1" s="1"/>
  <c r="F64" i="1" s="1"/>
</calcChain>
</file>

<file path=xl/sharedStrings.xml><?xml version="1.0" encoding="utf-8"?>
<sst xmlns="http://schemas.openxmlformats.org/spreadsheetml/2006/main" count="98" uniqueCount="50">
  <si>
    <t>ER</t>
  </si>
  <si>
    <t>Input Data</t>
  </si>
  <si>
    <r>
      <t>E(r</t>
    </r>
    <r>
      <rPr>
        <b/>
        <i/>
        <vertAlign val="subscript"/>
        <sz val="12"/>
        <rFont val="Verdana"/>
        <family val="2"/>
      </rPr>
      <t>S</t>
    </r>
    <r>
      <rPr>
        <b/>
        <i/>
        <sz val="10"/>
        <rFont val="Verdana"/>
        <family val="2"/>
      </rPr>
      <t>)</t>
    </r>
  </si>
  <si>
    <r>
      <t>E(r</t>
    </r>
    <r>
      <rPr>
        <b/>
        <i/>
        <vertAlign val="subscript"/>
        <sz val="12"/>
        <rFont val="Verdana"/>
        <family val="2"/>
      </rPr>
      <t>B</t>
    </r>
    <r>
      <rPr>
        <b/>
        <i/>
        <sz val="10"/>
        <rFont val="Verdana"/>
        <family val="2"/>
      </rPr>
      <t>)</t>
    </r>
  </si>
  <si>
    <r>
      <t>s</t>
    </r>
    <r>
      <rPr>
        <b/>
        <i/>
        <vertAlign val="subscript"/>
        <sz val="14"/>
        <rFont val="Verdana"/>
        <family val="2"/>
      </rPr>
      <t>S</t>
    </r>
  </si>
  <si>
    <r>
      <t>s</t>
    </r>
    <r>
      <rPr>
        <b/>
        <i/>
        <vertAlign val="subscript"/>
        <sz val="14"/>
        <rFont val="Verdana"/>
        <family val="2"/>
      </rPr>
      <t>B</t>
    </r>
  </si>
  <si>
    <r>
      <t>r</t>
    </r>
    <r>
      <rPr>
        <b/>
        <i/>
        <vertAlign val="subscript"/>
        <sz val="14"/>
        <rFont val="Verdana"/>
        <family val="2"/>
      </rPr>
      <t>BS</t>
    </r>
  </si>
  <si>
    <t>(rf)</t>
  </si>
  <si>
    <t>Portfolio Weights</t>
  </si>
  <si>
    <r>
      <t>w</t>
    </r>
    <r>
      <rPr>
        <b/>
        <i/>
        <vertAlign val="subscript"/>
        <sz val="12"/>
        <rFont val="Verdana"/>
        <family val="2"/>
      </rPr>
      <t>S</t>
    </r>
    <r>
      <rPr>
        <b/>
        <vertAlign val="subscript"/>
        <sz val="12"/>
        <rFont val="Verdana"/>
        <family val="2"/>
      </rPr>
      <t xml:space="preserve"> </t>
    </r>
    <r>
      <rPr>
        <b/>
        <sz val="10"/>
        <rFont val="Verdana"/>
        <family val="2"/>
      </rPr>
      <t>= 1–w</t>
    </r>
    <r>
      <rPr>
        <b/>
        <i/>
        <vertAlign val="subscript"/>
        <sz val="12"/>
        <rFont val="Verdana"/>
        <family val="2"/>
      </rPr>
      <t>B</t>
    </r>
  </si>
  <si>
    <r>
      <t>w</t>
    </r>
    <r>
      <rPr>
        <b/>
        <i/>
        <vertAlign val="subscript"/>
        <sz val="12"/>
        <rFont val="Verdana"/>
        <family val="2"/>
      </rPr>
      <t>B</t>
    </r>
  </si>
  <si>
    <r>
      <t>Expected Return, E(</t>
    </r>
    <r>
      <rPr>
        <b/>
        <i/>
        <sz val="10"/>
        <rFont val="Verdana"/>
        <family val="2"/>
      </rPr>
      <t>r</t>
    </r>
    <r>
      <rPr>
        <b/>
        <i/>
        <vertAlign val="subscript"/>
        <sz val="12"/>
        <rFont val="Verdana"/>
        <family val="2"/>
      </rPr>
      <t>P</t>
    </r>
    <r>
      <rPr>
        <b/>
        <sz val="10"/>
        <rFont val="Verdana"/>
        <family val="2"/>
      </rPr>
      <t>)</t>
    </r>
  </si>
  <si>
    <t>Std Dev</t>
  </si>
  <si>
    <t>Sharpe</t>
  </si>
  <si>
    <t>Minimum Variance</t>
  </si>
  <si>
    <t>Optimal Risky Portfolio</t>
  </si>
  <si>
    <r>
      <t>w</t>
    </r>
    <r>
      <rPr>
        <vertAlign val="subscript"/>
        <sz val="12"/>
        <rFont val="Verdana"/>
        <family val="2"/>
      </rPr>
      <t>S</t>
    </r>
    <r>
      <rPr>
        <sz val="10"/>
        <rFont val="Verdana"/>
        <family val="2"/>
      </rPr>
      <t>(min) = (</t>
    </r>
    <r>
      <rPr>
        <sz val="12"/>
        <rFont val="Symbol"/>
        <family val="1"/>
        <charset val="2"/>
      </rPr>
      <t>s</t>
    </r>
    <r>
      <rPr>
        <vertAlign val="subscript"/>
        <sz val="12"/>
        <rFont val="Verdana"/>
        <family val="2"/>
      </rPr>
      <t>B</t>
    </r>
    <r>
      <rPr>
        <sz val="10"/>
        <rFont val="Verdana"/>
        <family val="2"/>
      </rPr>
      <t xml:space="preserve">^2 - </t>
    </r>
    <r>
      <rPr>
        <sz val="12"/>
        <rFont val="Symbol"/>
        <family val="1"/>
        <charset val="2"/>
      </rPr>
      <t>s</t>
    </r>
    <r>
      <rPr>
        <vertAlign val="subscript"/>
        <sz val="12"/>
        <rFont val="Verdana"/>
        <family val="2"/>
      </rPr>
      <t>B</t>
    </r>
    <r>
      <rPr>
        <sz val="12"/>
        <rFont val="Symbol"/>
        <family val="1"/>
        <charset val="2"/>
      </rPr>
      <t>s</t>
    </r>
    <r>
      <rPr>
        <vertAlign val="subscript"/>
        <sz val="12"/>
        <rFont val="Verdana"/>
        <family val="2"/>
      </rPr>
      <t>S</t>
    </r>
    <r>
      <rPr>
        <sz val="12"/>
        <rFont val="Symbol"/>
        <family val="1"/>
        <charset val="2"/>
      </rPr>
      <t>r</t>
    </r>
    <r>
      <rPr>
        <sz val="10"/>
        <rFont val="Verdana"/>
        <family val="2"/>
      </rPr>
      <t>) / (</t>
    </r>
    <r>
      <rPr>
        <sz val="12"/>
        <rFont val="Symbol"/>
        <family val="1"/>
        <charset val="2"/>
      </rPr>
      <t>s</t>
    </r>
    <r>
      <rPr>
        <vertAlign val="subscript"/>
        <sz val="12"/>
        <rFont val="Verdana"/>
        <family val="2"/>
      </rPr>
      <t>S</t>
    </r>
    <r>
      <rPr>
        <sz val="10"/>
        <rFont val="Verdana"/>
        <family val="2"/>
      </rPr>
      <t xml:space="preserve">^2 + </t>
    </r>
    <r>
      <rPr>
        <sz val="12"/>
        <rFont val="Symbol"/>
        <family val="1"/>
        <charset val="2"/>
      </rPr>
      <t>s</t>
    </r>
    <r>
      <rPr>
        <vertAlign val="subscript"/>
        <sz val="12"/>
        <rFont val="Verdana"/>
        <family val="2"/>
      </rPr>
      <t>B</t>
    </r>
    <r>
      <rPr>
        <sz val="10"/>
        <rFont val="Verdana"/>
        <family val="2"/>
      </rPr>
      <t>^2 - 2*</t>
    </r>
    <r>
      <rPr>
        <sz val="12"/>
        <rFont val="Symbol"/>
        <family val="1"/>
        <charset val="2"/>
      </rPr>
      <t>s</t>
    </r>
    <r>
      <rPr>
        <vertAlign val="subscript"/>
        <sz val="12"/>
        <rFont val="Verdana"/>
        <family val="2"/>
      </rPr>
      <t>B</t>
    </r>
    <r>
      <rPr>
        <sz val="12"/>
        <rFont val="Symbol"/>
        <family val="1"/>
        <charset val="2"/>
      </rPr>
      <t>s</t>
    </r>
    <r>
      <rPr>
        <vertAlign val="subscript"/>
        <sz val="12"/>
        <rFont val="Verdana"/>
        <family val="2"/>
      </rPr>
      <t>S</t>
    </r>
    <r>
      <rPr>
        <sz val="12"/>
        <rFont val="Symbol"/>
        <family val="1"/>
        <charset val="2"/>
      </rPr>
      <t>r</t>
    </r>
    <r>
      <rPr>
        <sz val="10"/>
        <rFont val="Verdana"/>
        <family val="2"/>
      </rPr>
      <t xml:space="preserve">) = </t>
    </r>
  </si>
  <si>
    <r>
      <t xml:space="preserve">                   E(r</t>
    </r>
    <r>
      <rPr>
        <vertAlign val="subscript"/>
        <sz val="12"/>
        <rFont val="Verdana"/>
        <family val="2"/>
      </rPr>
      <t>P</t>
    </r>
    <r>
      <rPr>
        <sz val="10"/>
        <rFont val="Verdana"/>
        <family val="2"/>
      </rPr>
      <t>) = w</t>
    </r>
    <r>
      <rPr>
        <vertAlign val="subscript"/>
        <sz val="12"/>
        <rFont val="Verdana"/>
        <family val="2"/>
      </rPr>
      <t>S</t>
    </r>
    <r>
      <rPr>
        <sz val="10"/>
        <rFont val="Verdana"/>
        <family val="2"/>
      </rPr>
      <t>(min)*E(rS)+(1-w</t>
    </r>
    <r>
      <rPr>
        <vertAlign val="subscript"/>
        <sz val="12"/>
        <rFont val="Verdana"/>
        <family val="2"/>
      </rPr>
      <t>S</t>
    </r>
    <r>
      <rPr>
        <sz val="10"/>
        <rFont val="Verdana"/>
        <family val="2"/>
      </rPr>
      <t>(min))*E(rB) =</t>
    </r>
  </si>
  <si>
    <r>
      <t xml:space="preserve">                                                         s</t>
    </r>
    <r>
      <rPr>
        <vertAlign val="subscript"/>
        <sz val="12"/>
        <rFont val="Verdana"/>
        <family val="2"/>
      </rPr>
      <t>P</t>
    </r>
    <r>
      <rPr>
        <sz val="10"/>
        <rFont val="Verdana"/>
        <family val="2"/>
      </rPr>
      <t xml:space="preserve"> = </t>
    </r>
  </si>
  <si>
    <t>Wb</t>
  </si>
  <si>
    <t>Ws</t>
  </si>
  <si>
    <t>Numerator</t>
  </si>
  <si>
    <t>Denominator</t>
  </si>
  <si>
    <t xml:space="preserve">                                                         sm = </t>
  </si>
  <si>
    <t>Optimal</t>
  </si>
  <si>
    <t>SHARPE</t>
  </si>
  <si>
    <t>Risky Portfolio</t>
  </si>
  <si>
    <t>"MARKET"</t>
  </si>
  <si>
    <r>
      <t xml:space="preserve">                                                         s</t>
    </r>
    <r>
      <rPr>
        <vertAlign val="subscript"/>
        <sz val="12"/>
        <rFont val="Verdana"/>
        <family val="2"/>
      </rPr>
      <t>m</t>
    </r>
    <r>
      <rPr>
        <sz val="10"/>
        <rFont val="Verdana"/>
        <family val="2"/>
      </rPr>
      <t xml:space="preserve"> = </t>
    </r>
  </si>
  <si>
    <t>60% Risk Free</t>
  </si>
  <si>
    <t>40% Portfolio</t>
  </si>
  <si>
    <t>"Portfolio"</t>
  </si>
  <si>
    <t>% S</t>
  </si>
  <si>
    <t>% B</t>
  </si>
  <si>
    <t>% Rf</t>
  </si>
  <si>
    <t>Std. Dev</t>
  </si>
  <si>
    <t>Weight</t>
  </si>
  <si>
    <t>B</t>
  </si>
  <si>
    <t>S</t>
  </si>
  <si>
    <t>A</t>
  </si>
  <si>
    <t xml:space="preserve">correlation </t>
  </si>
  <si>
    <t>ER Portfolio</t>
  </si>
  <si>
    <t>portfolio standard deviation</t>
  </si>
  <si>
    <t>C</t>
  </si>
  <si>
    <t>D</t>
  </si>
  <si>
    <t>E</t>
  </si>
  <si>
    <t>Port</t>
  </si>
  <si>
    <t>Correlation</t>
  </si>
  <si>
    <t>E(rP)</t>
  </si>
  <si>
    <t>E(rf)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</si>
</sst>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_-;\-* #,##0.0_-;_-* &quot;-&quot;??_-;_-@_-"/>
    <numFmt numFmtId="167" formatCode="0.000%"/>
    <numFmt numFmtId="168" formatCode="_(* #,##0.000_);_(* \(#,##0.000\);_(* &quot;-&quot;??_);_(@_)"/>
    <numFmt numFmtId="169" formatCode="_(* #,##0_);_(* \(#,##0\);_(* &quot;-&quot;??_);_(@_)"/>
    <numFmt numFmtId="170" formatCode="_(* #,##0.00000_);_(* \(#,##0.00000\);_(* &quot;-&quot;??_);_(@_)"/>
    <numFmt numFmtId="171" formatCode="_-* #,##0.000_-;\-* #,##0.000_-;_-* &quot;-&quot;??_-;_-@_-"/>
    <numFmt numFmtId="172" formatCode="#,##0.00_ ;[Red]\-#,##0.00\ "/>
  </numFmts>
  <fonts count="20">
    <font>
      <sz val="10"/>
      <name val="Verdana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b/>
      <i/>
      <vertAlign val="subscript"/>
      <sz val="12"/>
      <name val="Verdana"/>
      <family val="2"/>
    </font>
    <font>
      <b/>
      <i/>
      <sz val="14"/>
      <name val="Symbol"/>
      <family val="1"/>
      <charset val="2"/>
    </font>
    <font>
      <b/>
      <i/>
      <vertAlign val="subscript"/>
      <sz val="14"/>
      <name val="Verdana"/>
      <family val="2"/>
    </font>
    <font>
      <b/>
      <i/>
      <sz val="10"/>
      <name val="Geneva"/>
    </font>
    <font>
      <b/>
      <sz val="10"/>
      <name val="Verdana"/>
      <family val="2"/>
    </font>
    <font>
      <b/>
      <vertAlign val="subscript"/>
      <sz val="12"/>
      <name val="Verdana"/>
      <family val="2"/>
    </font>
    <font>
      <sz val="10"/>
      <color theme="0"/>
      <name val="Verdana"/>
      <family val="2"/>
    </font>
    <font>
      <vertAlign val="subscript"/>
      <sz val="12"/>
      <name val="Verdana"/>
      <family val="2"/>
    </font>
    <font>
      <sz val="12"/>
      <name val="Symbol"/>
      <family val="1"/>
      <charset val="2"/>
    </font>
    <font>
      <u val="singleAccounting"/>
      <sz val="10"/>
      <name val="Verdana"/>
      <family val="2"/>
    </font>
    <font>
      <u/>
      <sz val="10"/>
      <name val="Verdana"/>
      <family val="2"/>
    </font>
    <font>
      <b/>
      <sz val="11"/>
      <color indexed="8"/>
      <name val="Calibri"/>
      <family val="2"/>
      <scheme val="minor"/>
    </font>
    <font>
      <sz val="2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2" borderId="1" applyNumberForma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0" applyFont="1"/>
    <xf numFmtId="0" fontId="4" fillId="0" borderId="2" xfId="3" applyBorder="1"/>
    <xf numFmtId="0" fontId="4" fillId="0" borderId="3" xfId="3" applyBorder="1"/>
    <xf numFmtId="0" fontId="5" fillId="0" borderId="3" xfId="3" applyFont="1" applyBorder="1"/>
    <xf numFmtId="0" fontId="4" fillId="0" borderId="0" xfId="3"/>
    <xf numFmtId="0" fontId="6" fillId="0" borderId="4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8" fillId="0" borderId="5" xfId="3" applyFont="1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4" fillId="3" borderId="7" xfId="3" applyFill="1" applyBorder="1" applyAlignment="1">
      <alignment horizontal="center"/>
    </xf>
    <xf numFmtId="0" fontId="4" fillId="4" borderId="8" xfId="3" applyFill="1" applyBorder="1" applyAlignment="1">
      <alignment horizontal="center"/>
    </xf>
    <xf numFmtId="0" fontId="4" fillId="3" borderId="8" xfId="3" applyFill="1" applyBorder="1" applyAlignment="1">
      <alignment horizontal="center"/>
    </xf>
    <xf numFmtId="0" fontId="4" fillId="5" borderId="8" xfId="3" applyFill="1" applyBorder="1" applyAlignment="1">
      <alignment horizontal="center"/>
    </xf>
    <xf numFmtId="164" fontId="4" fillId="5" borderId="9" xfId="1" applyFill="1" applyBorder="1"/>
    <xf numFmtId="0" fontId="11" fillId="0" borderId="8" xfId="3" applyFont="1" applyBorder="1" applyAlignment="1">
      <alignment horizontal="center"/>
    </xf>
    <xf numFmtId="0" fontId="0" fillId="0" borderId="9" xfId="0" applyBorder="1"/>
    <xf numFmtId="0" fontId="11" fillId="0" borderId="7" xfId="3" applyFont="1" applyBorder="1"/>
    <xf numFmtId="0" fontId="11" fillId="0" borderId="8" xfId="3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9" fontId="4" fillId="0" borderId="7" xfId="2" applyFont="1" applyFill="1" applyBorder="1"/>
    <xf numFmtId="9" fontId="4" fillId="0" borderId="8" xfId="2" applyFont="1" applyFill="1" applyBorder="1"/>
    <xf numFmtId="164" fontId="4" fillId="0" borderId="8" xfId="1" applyBorder="1"/>
    <xf numFmtId="166" fontId="0" fillId="0" borderId="9" xfId="0" applyNumberFormat="1" applyBorder="1"/>
    <xf numFmtId="165" fontId="13" fillId="0" borderId="0" xfId="0" applyNumberFormat="1" applyFont="1"/>
    <xf numFmtId="164" fontId="4" fillId="0" borderId="8" xfId="1" applyFill="1" applyBorder="1"/>
    <xf numFmtId="9" fontId="4" fillId="6" borderId="8" xfId="2" applyFont="1" applyFill="1" applyBorder="1"/>
    <xf numFmtId="0" fontId="0" fillId="7" borderId="0" xfId="0" applyFill="1"/>
    <xf numFmtId="164" fontId="4" fillId="8" borderId="8" xfId="1" applyFill="1" applyBorder="1"/>
    <xf numFmtId="166" fontId="0" fillId="8" borderId="9" xfId="0" applyNumberFormat="1" applyFill="1" applyBorder="1"/>
    <xf numFmtId="0" fontId="0" fillId="9" borderId="0" xfId="0" applyFill="1"/>
    <xf numFmtId="9" fontId="4" fillId="0" borderId="12" xfId="2" applyFont="1" applyFill="1" applyBorder="1"/>
    <xf numFmtId="9" fontId="4" fillId="0" borderId="13" xfId="2" applyFont="1" applyFill="1" applyBorder="1"/>
    <xf numFmtId="164" fontId="4" fillId="0" borderId="13" xfId="1" applyBorder="1"/>
    <xf numFmtId="166" fontId="0" fillId="0" borderId="14" xfId="0" applyNumberFormat="1" applyBorder="1"/>
    <xf numFmtId="0" fontId="0" fillId="3" borderId="0" xfId="0" applyFill="1"/>
    <xf numFmtId="0" fontId="0" fillId="4" borderId="0" xfId="0" applyFill="1"/>
    <xf numFmtId="0" fontId="4" fillId="3" borderId="0" xfId="0" applyFont="1" applyFill="1"/>
    <xf numFmtId="0" fontId="11" fillId="10" borderId="2" xfId="3" applyFont="1" applyFill="1" applyBorder="1"/>
    <xf numFmtId="0" fontId="4" fillId="10" borderId="3" xfId="3" applyFill="1" applyBorder="1"/>
    <xf numFmtId="2" fontId="4" fillId="10" borderId="15" xfId="3" applyNumberFormat="1" applyFill="1" applyBorder="1"/>
    <xf numFmtId="0" fontId="4" fillId="10" borderId="16" xfId="3" applyFill="1" applyBorder="1"/>
    <xf numFmtId="0" fontId="4" fillId="10" borderId="0" xfId="3" applyFill="1"/>
    <xf numFmtId="0" fontId="4" fillId="10" borderId="17" xfId="3" applyFill="1" applyBorder="1"/>
    <xf numFmtId="2" fontId="4" fillId="10" borderId="17" xfId="3" applyNumberFormat="1" applyFill="1" applyBorder="1"/>
    <xf numFmtId="0" fontId="4" fillId="10" borderId="18" xfId="3" applyFill="1" applyBorder="1"/>
    <xf numFmtId="0" fontId="4" fillId="10" borderId="19" xfId="3" applyFill="1" applyBorder="1"/>
    <xf numFmtId="2" fontId="4" fillId="10" borderId="20" xfId="3" applyNumberFormat="1" applyFill="1" applyBorder="1"/>
    <xf numFmtId="0" fontId="0" fillId="0" borderId="3" xfId="0" applyBorder="1"/>
    <xf numFmtId="0" fontId="4" fillId="0" borderId="15" xfId="3" applyBorder="1" applyAlignment="1">
      <alignment horizontal="right"/>
    </xf>
    <xf numFmtId="167" fontId="4" fillId="7" borderId="21" xfId="4" applyNumberFormat="1" applyFont="1" applyFill="1" applyBorder="1"/>
    <xf numFmtId="167" fontId="4" fillId="7" borderId="0" xfId="4" applyNumberFormat="1" applyFont="1" applyFill="1" applyBorder="1"/>
    <xf numFmtId="167" fontId="0" fillId="0" borderId="0" xfId="0" applyNumberFormat="1"/>
    <xf numFmtId="164" fontId="4" fillId="7" borderId="21" xfId="1" applyFont="1" applyFill="1" applyBorder="1"/>
    <xf numFmtId="0" fontId="4" fillId="0" borderId="17" xfId="3" applyBorder="1" applyAlignment="1">
      <alignment horizontal="right"/>
    </xf>
    <xf numFmtId="168" fontId="4" fillId="0" borderId="22" xfId="1" applyNumberFormat="1" applyFont="1" applyFill="1" applyBorder="1"/>
    <xf numFmtId="168" fontId="4" fillId="0" borderId="0" xfId="1" applyNumberFormat="1" applyFont="1" applyFill="1" applyBorder="1"/>
    <xf numFmtId="0" fontId="0" fillId="0" borderId="19" xfId="0" applyBorder="1"/>
    <xf numFmtId="10" fontId="0" fillId="0" borderId="19" xfId="0" applyNumberFormat="1" applyBorder="1"/>
    <xf numFmtId="0" fontId="4" fillId="0" borderId="19" xfId="3" applyBorder="1"/>
    <xf numFmtId="0" fontId="15" fillId="0" borderId="20" xfId="3" applyFont="1" applyBorder="1" applyAlignment="1">
      <alignment horizontal="right"/>
    </xf>
    <xf numFmtId="168" fontId="4" fillId="0" borderId="23" xfId="1" applyNumberFormat="1" applyFill="1" applyBorder="1"/>
    <xf numFmtId="168" fontId="4" fillId="0" borderId="0" xfId="1" applyNumberFormat="1" applyFill="1" applyBorder="1"/>
    <xf numFmtId="2" fontId="4" fillId="0" borderId="8" xfId="3" applyNumberFormat="1" applyBorder="1"/>
    <xf numFmtId="9" fontId="4" fillId="0" borderId="8" xfId="4" applyFont="1" applyFill="1" applyBorder="1"/>
    <xf numFmtId="0" fontId="0" fillId="0" borderId="2" xfId="0" applyBorder="1"/>
    <xf numFmtId="2" fontId="4" fillId="0" borderId="3" xfId="3" applyNumberFormat="1" applyBorder="1"/>
    <xf numFmtId="169" fontId="4" fillId="11" borderId="15" xfId="1" applyNumberFormat="1" applyFont="1" applyFill="1" applyBorder="1"/>
    <xf numFmtId="169" fontId="4" fillId="11" borderId="0" xfId="1" applyNumberFormat="1" applyFont="1" applyFill="1" applyBorder="1"/>
    <xf numFmtId="164" fontId="4" fillId="0" borderId="8" xfId="1" applyFont="1" applyFill="1" applyBorder="1"/>
    <xf numFmtId="0" fontId="0" fillId="0" borderId="16" xfId="0" applyBorder="1"/>
    <xf numFmtId="2" fontId="4" fillId="0" borderId="0" xfId="3" applyNumberFormat="1"/>
    <xf numFmtId="169" fontId="4" fillId="11" borderId="17" xfId="1" applyNumberFormat="1" applyFont="1" applyFill="1" applyBorder="1"/>
    <xf numFmtId="0" fontId="15" fillId="0" borderId="8" xfId="3" applyFont="1" applyBorder="1" applyAlignment="1">
      <alignment horizontal="right"/>
    </xf>
    <xf numFmtId="2" fontId="4" fillId="10" borderId="0" xfId="3" applyNumberFormat="1" applyFill="1"/>
    <xf numFmtId="9" fontId="4" fillId="0" borderId="0" xfId="4" applyFont="1" applyFill="1" applyBorder="1"/>
    <xf numFmtId="43" fontId="0" fillId="0" borderId="8" xfId="0" applyNumberFormat="1" applyBorder="1"/>
    <xf numFmtId="10" fontId="0" fillId="0" borderId="0" xfId="0" applyNumberFormat="1"/>
    <xf numFmtId="164" fontId="4" fillId="0" borderId="0" xfId="1" applyFont="1" applyFill="1" applyBorder="1"/>
    <xf numFmtId="10" fontId="0" fillId="0" borderId="16" xfId="0" applyNumberFormat="1" applyBorder="1"/>
    <xf numFmtId="164" fontId="4" fillId="0" borderId="0" xfId="1" applyFill="1" applyBorder="1"/>
    <xf numFmtId="2" fontId="4" fillId="0" borderId="24" xfId="3" applyNumberFormat="1" applyBorder="1"/>
    <xf numFmtId="166" fontId="0" fillId="0" borderId="24" xfId="0" applyNumberFormat="1" applyBorder="1"/>
    <xf numFmtId="43" fontId="0" fillId="0" borderId="0" xfId="0" applyNumberFormat="1"/>
    <xf numFmtId="0" fontId="4" fillId="0" borderId="4" xfId="3" applyBorder="1"/>
    <xf numFmtId="10" fontId="4" fillId="0" borderId="5" xfId="4" applyNumberFormat="1" applyFill="1" applyBorder="1"/>
    <xf numFmtId="164" fontId="4" fillId="0" borderId="6" xfId="1" applyFill="1" applyBorder="1"/>
    <xf numFmtId="164" fontId="4" fillId="0" borderId="0" xfId="1" applyBorder="1"/>
    <xf numFmtId="0" fontId="4" fillId="0" borderId="7" xfId="3" applyBorder="1"/>
    <xf numFmtId="10" fontId="4" fillId="0" borderId="8" xfId="4" applyNumberFormat="1" applyFill="1" applyBorder="1"/>
    <xf numFmtId="164" fontId="16" fillId="0" borderId="9" xfId="1" applyFont="1" applyFill="1" applyBorder="1"/>
    <xf numFmtId="164" fontId="16" fillId="0" borderId="0" xfId="1" applyFont="1" applyBorder="1"/>
    <xf numFmtId="0" fontId="11" fillId="0" borderId="8" xfId="3" applyFont="1" applyBorder="1"/>
    <xf numFmtId="164" fontId="11" fillId="0" borderId="9" xfId="1" applyFont="1" applyFill="1" applyBorder="1"/>
    <xf numFmtId="164" fontId="11" fillId="0" borderId="0" xfId="1" applyFont="1" applyBorder="1"/>
    <xf numFmtId="164" fontId="4" fillId="0" borderId="9" xfId="1" applyFill="1" applyBorder="1"/>
    <xf numFmtId="0" fontId="4" fillId="0" borderId="16" xfId="3" applyBorder="1"/>
    <xf numFmtId="0" fontId="4" fillId="0" borderId="8" xfId="3" applyBorder="1"/>
    <xf numFmtId="164" fontId="4" fillId="0" borderId="9" xfId="3" applyNumberFormat="1" applyBorder="1"/>
    <xf numFmtId="170" fontId="4" fillId="12" borderId="0" xfId="3" applyNumberFormat="1" applyFill="1"/>
    <xf numFmtId="0" fontId="4" fillId="0" borderId="9" xfId="3" applyBorder="1"/>
    <xf numFmtId="10" fontId="4" fillId="0" borderId="9" xfId="4" applyNumberFormat="1" applyFill="1" applyBorder="1"/>
    <xf numFmtId="10" fontId="4" fillId="0" borderId="0" xfId="4" applyNumberFormat="1" applyBorder="1"/>
    <xf numFmtId="10" fontId="17" fillId="0" borderId="9" xfId="4" applyNumberFormat="1" applyFont="1" applyFill="1" applyBorder="1"/>
    <xf numFmtId="10" fontId="17" fillId="0" borderId="0" xfId="4" applyNumberFormat="1" applyFont="1" applyBorder="1"/>
    <xf numFmtId="0" fontId="0" fillId="0" borderId="18" xfId="0" applyBorder="1"/>
    <xf numFmtId="0" fontId="4" fillId="0" borderId="18" xfId="3" applyBorder="1"/>
    <xf numFmtId="0" fontId="4" fillId="0" borderId="13" xfId="3" applyBorder="1"/>
    <xf numFmtId="10" fontId="4" fillId="0" borderId="14" xfId="4" applyNumberFormat="1" applyFill="1" applyBorder="1"/>
    <xf numFmtId="171" fontId="0" fillId="0" borderId="0" xfId="0" applyNumberFormat="1"/>
    <xf numFmtId="0" fontId="3" fillId="0" borderId="2" xfId="5" applyFont="1" applyBorder="1"/>
    <xf numFmtId="0" fontId="3" fillId="0" borderId="3" xfId="5" applyFont="1" applyBorder="1" applyAlignment="1">
      <alignment horizontal="center"/>
    </xf>
    <xf numFmtId="0" fontId="3" fillId="0" borderId="3" xfId="5" applyFont="1" applyBorder="1" applyAlignment="1">
      <alignment horizontal="center" vertical="center"/>
    </xf>
    <xf numFmtId="0" fontId="1" fillId="0" borderId="3" xfId="5" applyBorder="1"/>
    <xf numFmtId="0" fontId="1" fillId="0" borderId="15" xfId="5" applyBorder="1"/>
    <xf numFmtId="0" fontId="1" fillId="0" borderId="0" xfId="5"/>
    <xf numFmtId="0" fontId="3" fillId="0" borderId="16" xfId="5" applyFont="1" applyBorder="1" applyAlignment="1">
      <alignment horizontal="center"/>
    </xf>
    <xf numFmtId="10" fontId="2" fillId="5" borderId="1" xfId="6" applyNumberFormat="1" applyFill="1" applyAlignment="1">
      <alignment horizontal="center"/>
    </xf>
    <xf numFmtId="9" fontId="2" fillId="5" borderId="1" xfId="6" applyNumberFormat="1" applyFill="1" applyAlignment="1">
      <alignment horizontal="center"/>
    </xf>
    <xf numFmtId="0" fontId="1" fillId="0" borderId="17" xfId="5" applyBorder="1"/>
    <xf numFmtId="9" fontId="2" fillId="6" borderId="1" xfId="6" applyNumberFormat="1" applyFill="1" applyAlignment="1">
      <alignment horizontal="center"/>
    </xf>
    <xf numFmtId="43" fontId="1" fillId="0" borderId="0" xfId="7" applyNumberFormat="1" applyFont="1" applyFill="1" applyBorder="1"/>
    <xf numFmtId="0" fontId="1" fillId="0" borderId="16" xfId="5" applyBorder="1"/>
    <xf numFmtId="0" fontId="18" fillId="0" borderId="2" xfId="5" applyFont="1" applyBorder="1" applyAlignment="1">
      <alignment horizontal="center"/>
    </xf>
    <xf numFmtId="43" fontId="2" fillId="5" borderId="25" xfId="6" applyNumberFormat="1" applyFill="1" applyBorder="1"/>
    <xf numFmtId="0" fontId="18" fillId="0" borderId="16" xfId="5" applyFont="1" applyBorder="1" applyAlignment="1">
      <alignment horizontal="center"/>
    </xf>
    <xf numFmtId="10" fontId="1" fillId="10" borderId="17" xfId="8" applyNumberFormat="1" applyFont="1" applyFill="1" applyBorder="1"/>
    <xf numFmtId="0" fontId="18" fillId="0" borderId="18" xfId="5" applyFont="1" applyBorder="1" applyAlignment="1">
      <alignment horizontal="center"/>
    </xf>
    <xf numFmtId="0" fontId="1" fillId="0" borderId="19" xfId="5" applyBorder="1"/>
    <xf numFmtId="10" fontId="1" fillId="0" borderId="20" xfId="8" applyNumberFormat="1" applyFont="1" applyFill="1" applyBorder="1"/>
    <xf numFmtId="4" fontId="2" fillId="5" borderId="25" xfId="1" applyNumberFormat="1" applyFont="1" applyFill="1" applyBorder="1"/>
    <xf numFmtId="10" fontId="1" fillId="0" borderId="17" xfId="8" applyNumberFormat="1" applyFont="1" applyFill="1" applyBorder="1"/>
    <xf numFmtId="0" fontId="1" fillId="0" borderId="18" xfId="5" applyBorder="1"/>
    <xf numFmtId="0" fontId="3" fillId="0" borderId="2" xfId="5" applyFont="1" applyBorder="1" applyAlignment="1">
      <alignment horizontal="center"/>
    </xf>
    <xf numFmtId="172" fontId="2" fillId="5" borderId="25" xfId="6" applyNumberFormat="1" applyFill="1" applyBorder="1"/>
    <xf numFmtId="0" fontId="3" fillId="0" borderId="18" xfId="5" applyFont="1" applyBorder="1" applyAlignment="1">
      <alignment horizontal="center"/>
    </xf>
    <xf numFmtId="0" fontId="1" fillId="13" borderId="0" xfId="5" applyFill="1"/>
    <xf numFmtId="0" fontId="1" fillId="0" borderId="20" xfId="5" applyBorder="1"/>
    <xf numFmtId="0" fontId="3" fillId="0" borderId="0" xfId="5" applyFont="1" applyAlignment="1">
      <alignment horizontal="center"/>
    </xf>
    <xf numFmtId="0" fontId="1" fillId="0" borderId="0" xfId="5" applyAlignment="1">
      <alignment horizontal="center"/>
    </xf>
    <xf numFmtId="9" fontId="1" fillId="0" borderId="0" xfId="8" applyFont="1" applyFill="1" applyBorder="1" applyAlignment="1">
      <alignment horizontal="center"/>
    </xf>
    <xf numFmtId="167" fontId="1" fillId="0" borderId="0" xfId="5" applyNumberFormat="1" applyAlignment="1">
      <alignment horizontal="center"/>
    </xf>
    <xf numFmtId="172" fontId="1" fillId="0" borderId="0" xfId="5" applyNumberFormat="1" applyAlignment="1">
      <alignment horizontal="center"/>
    </xf>
    <xf numFmtId="9" fontId="1" fillId="0" borderId="0" xfId="5" applyNumberFormat="1" applyAlignment="1">
      <alignment horizontal="center"/>
    </xf>
    <xf numFmtId="0" fontId="6" fillId="0" borderId="26" xfId="3" applyFont="1" applyBorder="1" applyAlignment="1">
      <alignment horizontal="center"/>
    </xf>
    <xf numFmtId="0" fontId="8" fillId="0" borderId="26" xfId="3" applyFont="1" applyBorder="1" applyAlignment="1">
      <alignment horizontal="center"/>
    </xf>
    <xf numFmtId="2" fontId="4" fillId="3" borderId="27" xfId="3" applyNumberFormat="1" applyFill="1" applyBorder="1" applyAlignment="1">
      <alignment horizontal="center"/>
    </xf>
    <xf numFmtId="2" fontId="4" fillId="4" borderId="27" xfId="3" applyNumberFormat="1" applyFill="1" applyBorder="1" applyAlignment="1">
      <alignment horizontal="center"/>
    </xf>
    <xf numFmtId="0" fontId="4" fillId="5" borderId="27" xfId="3" applyFill="1" applyBorder="1" applyAlignment="1">
      <alignment horizontal="center"/>
    </xf>
    <xf numFmtId="0" fontId="11" fillId="0" borderId="22" xfId="3" applyFont="1" applyBorder="1" applyAlignment="1">
      <alignment horizontal="center"/>
    </xf>
    <xf numFmtId="0" fontId="11" fillId="0" borderId="16" xfId="3" applyFont="1" applyBorder="1"/>
    <xf numFmtId="0" fontId="11" fillId="0" borderId="17" xfId="3" applyFont="1" applyBorder="1" applyAlignment="1">
      <alignment horizontal="right"/>
    </xf>
    <xf numFmtId="0" fontId="11" fillId="0" borderId="23" xfId="3" applyFont="1" applyBorder="1"/>
    <xf numFmtId="9" fontId="4" fillId="5" borderId="8" xfId="2" applyFont="1" applyFill="1" applyBorder="1"/>
    <xf numFmtId="164" fontId="4" fillId="4" borderId="21" xfId="1" applyFill="1" applyBorder="1"/>
    <xf numFmtId="164" fontId="4" fillId="0" borderId="22" xfId="1" applyFill="1" applyBorder="1"/>
    <xf numFmtId="164" fontId="4" fillId="12" borderId="22" xfId="1" applyFill="1" applyBorder="1"/>
    <xf numFmtId="0" fontId="0" fillId="13" borderId="0" xfId="0" applyFill="1"/>
    <xf numFmtId="164" fontId="4" fillId="13" borderId="22" xfId="1" applyFill="1" applyBorder="1"/>
    <xf numFmtId="164" fontId="4" fillId="0" borderId="22" xfId="1" applyBorder="1"/>
    <xf numFmtId="164" fontId="4" fillId="3" borderId="23" xfId="1" applyFill="1" applyBorder="1"/>
    <xf numFmtId="0" fontId="19" fillId="0" borderId="0" xfId="0" applyFont="1"/>
    <xf numFmtId="0" fontId="0" fillId="14" borderId="0" xfId="0" applyFill="1"/>
    <xf numFmtId="0" fontId="4" fillId="0" borderId="15" xfId="3" applyBorder="1"/>
    <xf numFmtId="0" fontId="11" fillId="3" borderId="27" xfId="3" applyFont="1" applyFill="1" applyBorder="1" applyAlignment="1">
      <alignment horizontal="center"/>
    </xf>
    <xf numFmtId="0" fontId="4" fillId="4" borderId="27" xfId="3" applyFill="1" applyBorder="1" applyAlignment="1">
      <alignment horizontal="center"/>
    </xf>
    <xf numFmtId="0" fontId="11" fillId="0" borderId="30" xfId="3" applyFont="1" applyBorder="1"/>
    <xf numFmtId="0" fontId="11" fillId="0" borderId="30" xfId="3" applyFont="1" applyBorder="1" applyAlignment="1">
      <alignment horizontal="right"/>
    </xf>
    <xf numFmtId="9" fontId="4" fillId="5" borderId="31" xfId="2" applyFont="1" applyFill="1" applyBorder="1"/>
    <xf numFmtId="9" fontId="4" fillId="0" borderId="32" xfId="2" applyFont="1" applyFill="1" applyBorder="1"/>
    <xf numFmtId="9" fontId="4" fillId="5" borderId="7" xfId="2" applyFont="1" applyFill="1" applyBorder="1"/>
    <xf numFmtId="9" fontId="4" fillId="5" borderId="12" xfId="2" applyFont="1" applyFill="1" applyBorder="1"/>
    <xf numFmtId="165" fontId="4" fillId="0" borderId="8" xfId="3" applyNumberFormat="1" applyBorder="1" applyAlignment="1">
      <alignment horizontal="center"/>
    </xf>
    <xf numFmtId="0" fontId="0" fillId="0" borderId="8" xfId="0" applyBorder="1" applyAlignment="1">
      <alignment horizontal="center"/>
    </xf>
    <xf numFmtId="165" fontId="4" fillId="0" borderId="13" xfId="3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5" fontId="4" fillId="6" borderId="8" xfId="3" applyNumberFormat="1" applyFill="1" applyBorder="1" applyAlignment="1">
      <alignment horizontal="center"/>
    </xf>
    <xf numFmtId="0" fontId="4" fillId="6" borderId="8" xfId="3" applyFill="1" applyBorder="1" applyAlignment="1">
      <alignment horizontal="center"/>
    </xf>
    <xf numFmtId="0" fontId="4" fillId="0" borderId="8" xfId="3" applyBorder="1" applyAlignment="1">
      <alignment horizontal="center"/>
    </xf>
    <xf numFmtId="0" fontId="11" fillId="0" borderId="7" xfId="3" applyFont="1" applyBorder="1" applyAlignment="1">
      <alignment horizontal="center"/>
    </xf>
    <xf numFmtId="0" fontId="11" fillId="0" borderId="8" xfId="3" applyFont="1" applyBorder="1" applyAlignment="1">
      <alignment horizontal="center"/>
    </xf>
    <xf numFmtId="0" fontId="11" fillId="0" borderId="10" xfId="3" applyFont="1" applyBorder="1" applyAlignment="1">
      <alignment horizontal="center" wrapText="1"/>
    </xf>
    <xf numFmtId="0" fontId="11" fillId="0" borderId="11" xfId="3" applyFont="1" applyBorder="1" applyAlignment="1">
      <alignment horizontal="center" wrapText="1"/>
    </xf>
    <xf numFmtId="165" fontId="4" fillId="0" borderId="28" xfId="3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5" fontId="4" fillId="3" borderId="28" xfId="3" applyNumberForma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65" fontId="4" fillId="6" borderId="28" xfId="3" applyNumberFormat="1" applyFill="1" applyBorder="1" applyAlignment="1">
      <alignment horizontal="center"/>
    </xf>
    <xf numFmtId="0" fontId="4" fillId="6" borderId="29" xfId="3" applyFill="1" applyBorder="1" applyAlignment="1">
      <alignment horizontal="center"/>
    </xf>
    <xf numFmtId="0" fontId="4" fillId="0" borderId="29" xfId="3" applyBorder="1" applyAlignment="1">
      <alignment horizontal="center"/>
    </xf>
    <xf numFmtId="0" fontId="11" fillId="0" borderId="16" xfId="3" applyFont="1" applyBorder="1" applyAlignment="1">
      <alignment horizontal="center"/>
    </xf>
    <xf numFmtId="0" fontId="11" fillId="0" borderId="17" xfId="3" applyFont="1" applyBorder="1" applyAlignment="1">
      <alignment horizontal="center"/>
    </xf>
    <xf numFmtId="0" fontId="11" fillId="0" borderId="18" xfId="3" applyFont="1" applyBorder="1" applyAlignment="1">
      <alignment horizontal="center"/>
    </xf>
    <xf numFmtId="0" fontId="11" fillId="0" borderId="20" xfId="3" applyFont="1" applyBorder="1" applyAlignment="1">
      <alignment horizontal="center"/>
    </xf>
    <xf numFmtId="165" fontId="4" fillId="4" borderId="28" xfId="3" applyNumberFormat="1" applyFill="1" applyBorder="1" applyAlignment="1">
      <alignment horizontal="center"/>
    </xf>
    <xf numFmtId="0" fontId="4" fillId="4" borderId="29" xfId="3" applyFill="1" applyBorder="1" applyAlignment="1">
      <alignment horizontal="center"/>
    </xf>
    <xf numFmtId="0" fontId="11" fillId="0" borderId="2" xfId="3" applyFont="1" applyBorder="1" applyAlignment="1">
      <alignment horizontal="center" wrapText="1"/>
    </xf>
    <xf numFmtId="0" fontId="11" fillId="0" borderId="15" xfId="3" applyFont="1" applyBorder="1" applyAlignment="1">
      <alignment horizontal="center" wrapText="1"/>
    </xf>
    <xf numFmtId="0" fontId="11" fillId="0" borderId="18" xfId="3" applyFont="1" applyBorder="1" applyAlignment="1">
      <alignment horizontal="center" wrapText="1"/>
    </xf>
    <xf numFmtId="0" fontId="11" fillId="0" borderId="20" xfId="3" applyFont="1" applyBorder="1" applyAlignment="1">
      <alignment horizontal="center" wrapText="1"/>
    </xf>
    <xf numFmtId="0" fontId="11" fillId="0" borderId="21" xfId="3" applyFont="1" applyBorder="1" applyAlignment="1">
      <alignment horizontal="center"/>
    </xf>
    <xf numFmtId="0" fontId="11" fillId="0" borderId="23" xfId="3" applyFont="1" applyBorder="1" applyAlignment="1">
      <alignment horizontal="center"/>
    </xf>
  </cellXfs>
  <cellStyles count="9">
    <cellStyle name="Comma" xfId="1" builtinId="3"/>
    <cellStyle name="Comma 4" xfId="7" xr:uid="{9D56279A-9A39-4F8A-96AB-49C51208DC9A}"/>
    <cellStyle name="Input 2" xfId="6" xr:uid="{E8FDB840-2C15-4B7E-8071-F32C2689A3EC}"/>
    <cellStyle name="Normal" xfId="0" builtinId="0"/>
    <cellStyle name="Normal 2" xfId="3" xr:uid="{B50AD8C4-50AF-458F-B56C-91EF1F5CFFDB}"/>
    <cellStyle name="Normal 3" xfId="5" xr:uid="{A56A0BF2-DFB2-44AF-AE8A-C8CA9E819DB2}"/>
    <cellStyle name="Percent" xfId="2" builtinId="5"/>
    <cellStyle name="Percent 2" xfId="8" xr:uid="{C1247162-061D-4163-86BE-8386694BF068}"/>
    <cellStyle name="Percent 3" xfId="4" xr:uid="{CA8C2E6B-EA9E-47AE-A9CC-2DDEB54C45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'Optimal Risky Portfolio'!$F$11:$F$21</c:f>
              <c:numCache>
                <c:formatCode>_(* #,##0.00_);_(* \(#,##0.00\);_(* "-"??_);_(@_)</c:formatCode>
                <c:ptCount val="11"/>
                <c:pt idx="0">
                  <c:v>14</c:v>
                </c:pt>
                <c:pt idx="1">
                  <c:v>11.7285975291166</c:v>
                </c:pt>
                <c:pt idx="2">
                  <c:v>9.8305645819556062</c:v>
                </c:pt>
                <c:pt idx="3">
                  <c:v>8.5580371581338639</c:v>
                </c:pt>
                <c:pt idx="4">
                  <c:v>8.2073138114732771</c:v>
                </c:pt>
                <c:pt idx="5">
                  <c:v>8.8881944173155887</c:v>
                </c:pt>
                <c:pt idx="6">
                  <c:v>10.4</c:v>
                </c:pt>
                <c:pt idx="7">
                  <c:v>12.443472184241825</c:v>
                </c:pt>
                <c:pt idx="8">
                  <c:v>14.799999999999999</c:v>
                </c:pt>
                <c:pt idx="9">
                  <c:v>17.342433508593885</c:v>
                </c:pt>
                <c:pt idx="10">
                  <c:v>20</c:v>
                </c:pt>
              </c:numCache>
            </c:numRef>
          </c:xVal>
          <c:yVal>
            <c:numRef>
              <c:f>'Optimal Risky Portfolio'!$H$11:$H$21</c:f>
              <c:numCache>
                <c:formatCode>0.0</c:formatCode>
                <c:ptCount val="11"/>
                <c:pt idx="0">
                  <c:v>10</c:v>
                </c:pt>
                <c:pt idx="1">
                  <c:v>11.5</c:v>
                </c:pt>
                <c:pt idx="2">
                  <c:v>13</c:v>
                </c:pt>
                <c:pt idx="3">
                  <c:v>14.5</c:v>
                </c:pt>
                <c:pt idx="4">
                  <c:v>16</c:v>
                </c:pt>
                <c:pt idx="5">
                  <c:v>17.5</c:v>
                </c:pt>
                <c:pt idx="6">
                  <c:v>19</c:v>
                </c:pt>
                <c:pt idx="7">
                  <c:v>20.5</c:v>
                </c:pt>
                <c:pt idx="8">
                  <c:v>22</c:v>
                </c:pt>
                <c:pt idx="9">
                  <c:v>23.5</c:v>
                </c:pt>
                <c:pt idx="10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F4-4DE1-B718-8798350C8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963328"/>
        <c:axId val="170964864"/>
      </c:scatterChart>
      <c:valAx>
        <c:axId val="17096332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crossAx val="170964864"/>
        <c:crosses val="autoZero"/>
        <c:crossBetween val="midCat"/>
      </c:valAx>
      <c:valAx>
        <c:axId val="1709648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0963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'Port Std Dev '!$C$25</c:f>
              <c:strCache>
                <c:ptCount val="1"/>
                <c:pt idx="0">
                  <c:v>ER</c:v>
                </c:pt>
              </c:strCache>
            </c:strRef>
          </c:tx>
          <c:cat>
            <c:strRef>
              <c:f>'Port Std Dev '!$B$26:$B$30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'Port Std Dev '!$C$26:$C$30</c:f>
              <c:numCache>
                <c:formatCode>0%</c:formatCode>
                <c:ptCount val="5"/>
                <c:pt idx="0">
                  <c:v>7.5000000000000011E-2</c:v>
                </c:pt>
                <c:pt idx="1">
                  <c:v>7.5000000000000011E-2</c:v>
                </c:pt>
                <c:pt idx="2">
                  <c:v>7.5000000000000011E-2</c:v>
                </c:pt>
                <c:pt idx="3">
                  <c:v>7.5000000000000011E-2</c:v>
                </c:pt>
                <c:pt idx="4">
                  <c:v>7.5000000000000011E-2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0-4176-8FDD-3E70D30114BD}"/>
            </c:ext>
          </c:extLst>
        </c:ser>
        <c:ser>
          <c:idx val="1"/>
          <c:order val="1"/>
          <c:tx>
            <c:strRef>
              <c:f>'Port Std Dev '!$D$25</c:f>
              <c:strCache>
                <c:ptCount val="1"/>
                <c:pt idx="0">
                  <c:v>Std Dev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E0-4176-8FDD-3E70D30114B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E0-4176-8FDD-3E70D30114B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E0-4176-8FDD-3E70D30114B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E0-4176-8FDD-3E70D30114B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E0-4176-8FDD-3E70D30114BD}"/>
                </c:ext>
              </c:extLst>
            </c:dLbl>
            <c:dLbl>
              <c:idx val="5"/>
              <c:numFmt formatCode="0.00%" sourceLinked="0"/>
              <c:spPr/>
              <c:txPr>
                <a:bodyPr/>
                <a:lstStyle/>
                <a:p>
                  <a:pPr>
                    <a:defRPr lang="en-US"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FE0-4176-8FDD-3E70D30114BD}"/>
                </c:ext>
              </c:extLst>
            </c:dLbl>
            <c:dLbl>
              <c:idx val="6"/>
              <c:numFmt formatCode="0.00%" sourceLinked="0"/>
              <c:spPr/>
              <c:txPr>
                <a:bodyPr/>
                <a:lstStyle/>
                <a:p>
                  <a:pPr>
                    <a:defRPr lang="en-US"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FE0-4176-8FDD-3E70D30114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'Port Std Dev '!$B$26:$B$30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'Port Std Dev '!$D$26:$D$30</c:f>
              <c:numCache>
                <c:formatCode>0.000%</c:formatCode>
                <c:ptCount val="5"/>
                <c:pt idx="0">
                  <c:v>0.14000000000000001</c:v>
                </c:pt>
                <c:pt idx="1">
                  <c:v>0.12489995996796797</c:v>
                </c:pt>
                <c:pt idx="2">
                  <c:v>0.1077032961426901</c:v>
                </c:pt>
                <c:pt idx="3">
                  <c:v>8.717797887081348E-2</c:v>
                </c:pt>
                <c:pt idx="4">
                  <c:v>6.0000000000000019E-2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FE0-4176-8FDD-3E70D301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3706048"/>
        <c:axId val="-333706592"/>
      </c:lineChart>
      <c:catAx>
        <c:axId val="-3337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333706592"/>
        <c:crosses val="autoZero"/>
        <c:auto val="1"/>
        <c:lblAlgn val="ctr"/>
        <c:lblOffset val="100"/>
        <c:noMultiLvlLbl val="0"/>
      </c:catAx>
      <c:valAx>
        <c:axId val="-333706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33370604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'Stock and Bond Portfolio'!$F$11:$F$21</c:f>
              <c:numCache>
                <c:formatCode>_(* #,##0.00_);_(* \(#,##0.00\);_(* "-"??_);_(@_)</c:formatCode>
                <c:ptCount val="11"/>
                <c:pt idx="0">
                  <c:v>8</c:v>
                </c:pt>
                <c:pt idx="1">
                  <c:v>6.8492335337612777</c:v>
                </c:pt>
                <c:pt idx="2">
                  <c:v>6.4099921996832423</c:v>
                </c:pt>
                <c:pt idx="3">
                  <c:v>6.8211435991335057</c:v>
                </c:pt>
                <c:pt idx="4">
                  <c:v>7.9518551294650726</c:v>
                </c:pt>
                <c:pt idx="5">
                  <c:v>9.5498691090506576</c:v>
                </c:pt>
                <c:pt idx="6">
                  <c:v>11.420682991835472</c:v>
                </c:pt>
                <c:pt idx="7">
                  <c:v>13.450947921986762</c:v>
                </c:pt>
                <c:pt idx="8">
                  <c:v>15.578446649136749</c:v>
                </c:pt>
                <c:pt idx="9">
                  <c:v>17.768286355189122</c:v>
                </c:pt>
                <c:pt idx="10">
                  <c:v>20</c:v>
                </c:pt>
              </c:numCache>
            </c:numRef>
          </c:xVal>
          <c:yVal>
            <c:numRef>
              <c:f>'Stock and Bond Portfolio'!$G$11:$G$21</c:f>
              <c:numCache>
                <c:formatCode>0.0</c:formatCode>
                <c:ptCount val="1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67-42E5-B555-B3F759FA2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0035216"/>
        <c:axId val="-330035760"/>
      </c:scatterChart>
      <c:valAx>
        <c:axId val="-33003521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330035760"/>
        <c:crosses val="autoZero"/>
        <c:crossBetween val="midCat"/>
      </c:valAx>
      <c:valAx>
        <c:axId val="-3300357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330035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'Add Risk Free Asset'!$F$11:$F$21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0.95500000000000007</c:v>
                </c:pt>
                <c:pt idx="2">
                  <c:v>1.9100000000000001</c:v>
                </c:pt>
                <c:pt idx="3">
                  <c:v>2.8650000000000002</c:v>
                </c:pt>
                <c:pt idx="4">
                  <c:v>3.8200000000000003</c:v>
                </c:pt>
                <c:pt idx="5">
                  <c:v>4.7750000000000004</c:v>
                </c:pt>
                <c:pt idx="6">
                  <c:v>5.73</c:v>
                </c:pt>
                <c:pt idx="7">
                  <c:v>6.6850000000000005</c:v>
                </c:pt>
                <c:pt idx="8">
                  <c:v>7.6400000000000006</c:v>
                </c:pt>
                <c:pt idx="9">
                  <c:v>8.5950000000000006</c:v>
                </c:pt>
                <c:pt idx="10">
                  <c:v>9.5500000000000007</c:v>
                </c:pt>
              </c:numCache>
            </c:numRef>
          </c:xVal>
          <c:yVal>
            <c:numRef>
              <c:f>'Add Risk Free Asset'!$G$11:$G$21</c:f>
              <c:numCache>
                <c:formatCode>0.0</c:formatCode>
                <c:ptCount val="11"/>
                <c:pt idx="0">
                  <c:v>3</c:v>
                </c:pt>
                <c:pt idx="1">
                  <c:v>3.45</c:v>
                </c:pt>
                <c:pt idx="2">
                  <c:v>3.9000000000000004</c:v>
                </c:pt>
                <c:pt idx="3">
                  <c:v>4.3499999999999996</c:v>
                </c:pt>
                <c:pt idx="4">
                  <c:v>4.8</c:v>
                </c:pt>
                <c:pt idx="5">
                  <c:v>5.25</c:v>
                </c:pt>
                <c:pt idx="6">
                  <c:v>5.7</c:v>
                </c:pt>
                <c:pt idx="7">
                  <c:v>6.15</c:v>
                </c:pt>
                <c:pt idx="8">
                  <c:v>6.6</c:v>
                </c:pt>
                <c:pt idx="9">
                  <c:v>7.05</c:v>
                </c:pt>
                <c:pt idx="10">
                  <c:v>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17-4E2B-871E-87E304650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0037392"/>
        <c:axId val="-330036848"/>
      </c:scatterChart>
      <c:valAx>
        <c:axId val="-330037392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330036848"/>
        <c:crosses val="autoZero"/>
        <c:crossBetween val="midCat"/>
      </c:valAx>
      <c:valAx>
        <c:axId val="-3300368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330037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1.xml"/><Relationship Id="rId1" Type="http://schemas.openxmlformats.org/officeDocument/2006/relationships/image" Target="../media/image4.png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3.xml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7</xdr:col>
      <xdr:colOff>514350</xdr:colOff>
      <xdr:row>28</xdr:row>
      <xdr:rowOff>20864</xdr:rowOff>
    </xdr:to>
    <xdr:pic>
      <xdr:nvPicPr>
        <xdr:cNvPr id="2" name="Picture 7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-20000"/>
        </a:blip>
        <a:srcRect/>
        <a:stretch>
          <a:fillRect/>
        </a:stretch>
      </xdr:blipFill>
      <xdr:spPr bwMode="auto">
        <a:xfrm>
          <a:off x="685800" y="3829050"/>
          <a:ext cx="5762625" cy="992414"/>
        </a:xfrm>
        <a:prstGeom prst="rect">
          <a:avLst/>
        </a:prstGeom>
        <a:noFill/>
        <a:effectLst>
          <a:glow rad="101600">
            <a:schemeClr val="accent2">
              <a:satMod val="175000"/>
              <a:alpha val="40000"/>
            </a:schemeClr>
          </a:glow>
        </a:effectLst>
      </xdr:spPr>
    </xdr:pic>
    <xdr:clientData/>
  </xdr:twoCellAnchor>
  <xdr:twoCellAnchor>
    <xdr:from>
      <xdr:col>9</xdr:col>
      <xdr:colOff>419100</xdr:colOff>
      <xdr:row>1</xdr:row>
      <xdr:rowOff>66675</xdr:rowOff>
    </xdr:from>
    <xdr:to>
      <xdr:col>16</xdr:col>
      <xdr:colOff>190500</xdr:colOff>
      <xdr:row>15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76200</xdr:colOff>
      <xdr:row>2</xdr:row>
      <xdr:rowOff>47625</xdr:rowOff>
    </xdr:from>
    <xdr:to>
      <xdr:col>14</xdr:col>
      <xdr:colOff>28575</xdr:colOff>
      <xdr:row>11</xdr:row>
      <xdr:rowOff>114303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8153400" y="371475"/>
          <a:ext cx="2695575" cy="17811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108858</xdr:colOff>
      <xdr:row>60</xdr:row>
      <xdr:rowOff>68036</xdr:rowOff>
    </xdr:from>
    <xdr:to>
      <xdr:col>11</xdr:col>
      <xdr:colOff>70758</xdr:colOff>
      <xdr:row>63</xdr:row>
      <xdr:rowOff>63954</xdr:rowOff>
    </xdr:to>
    <xdr:pic>
      <xdr:nvPicPr>
        <xdr:cNvPr id="5" name="Picture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28733" y="10431236"/>
          <a:ext cx="2105025" cy="576943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29</xdr:row>
          <xdr:rowOff>28575</xdr:rowOff>
        </xdr:from>
        <xdr:to>
          <xdr:col>4</xdr:col>
          <xdr:colOff>323850</xdr:colOff>
          <xdr:row>36</xdr:row>
          <xdr:rowOff>47625</xdr:rowOff>
        </xdr:to>
        <xdr:sp macro="" textlink="">
          <xdr:nvSpPr>
            <xdr:cNvPr id="1025" name="Object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5875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CC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628650</xdr:colOff>
          <xdr:row>37</xdr:row>
          <xdr:rowOff>0</xdr:rowOff>
        </xdr:from>
        <xdr:to>
          <xdr:col>4</xdr:col>
          <xdr:colOff>142875</xdr:colOff>
          <xdr:row>37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238125</xdr:colOff>
      <xdr:row>37</xdr:row>
      <xdr:rowOff>85725</xdr:rowOff>
    </xdr:from>
    <xdr:to>
      <xdr:col>9</xdr:col>
      <xdr:colOff>381000</xdr:colOff>
      <xdr:row>45</xdr:row>
      <xdr:rowOff>28575</xdr:rowOff>
    </xdr:to>
    <xdr:pic>
      <xdr:nvPicPr>
        <xdr:cNvPr id="8" name="Object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353175"/>
          <a:ext cx="676275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0</xdr:rowOff>
        </xdr:from>
        <xdr:to>
          <xdr:col>4</xdr:col>
          <xdr:colOff>0</xdr:colOff>
          <xdr:row>37</xdr:row>
          <xdr:rowOff>0</xdr:rowOff>
        </xdr:to>
        <xdr:sp macro="" textlink="">
          <xdr:nvSpPr>
            <xdr:cNvPr id="1027" name="Object 7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142875</xdr:colOff>
      <xdr:row>30</xdr:row>
      <xdr:rowOff>9525</xdr:rowOff>
    </xdr:from>
    <xdr:to>
      <xdr:col>10</xdr:col>
      <xdr:colOff>600075</xdr:colOff>
      <xdr:row>34</xdr:row>
      <xdr:rowOff>66675</xdr:rowOff>
    </xdr:to>
    <xdr:pic>
      <xdr:nvPicPr>
        <xdr:cNvPr id="10" name="Pictur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5133975"/>
          <a:ext cx="42576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76200</xdr:colOff>
      <xdr:row>29</xdr:row>
      <xdr:rowOff>85725</xdr:rowOff>
    </xdr:from>
    <xdr:to>
      <xdr:col>15</xdr:col>
      <xdr:colOff>438150</xdr:colOff>
      <xdr:row>35</xdr:row>
      <xdr:rowOff>0</xdr:rowOff>
    </xdr:to>
    <xdr:pic>
      <xdr:nvPicPr>
        <xdr:cNvPr id="11" name="Picture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5048250"/>
          <a:ext cx="31051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0</xdr:rowOff>
    </xdr:from>
    <xdr:to>
      <xdr:col>12</xdr:col>
      <xdr:colOff>28575</xdr:colOff>
      <xdr:row>16</xdr:row>
      <xdr:rowOff>66675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8</xdr:col>
      <xdr:colOff>83344</xdr:colOff>
      <xdr:row>27</xdr:row>
      <xdr:rowOff>44676</xdr:rowOff>
    </xdr:to>
    <xdr:pic>
      <xdr:nvPicPr>
        <xdr:cNvPr id="2" name="Picture 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-20000"/>
        </a:blip>
        <a:srcRect/>
        <a:stretch>
          <a:fillRect/>
        </a:stretch>
      </xdr:blipFill>
      <xdr:spPr bwMode="auto">
        <a:xfrm>
          <a:off x="685800" y="4010025"/>
          <a:ext cx="5769769" cy="1006701"/>
        </a:xfrm>
        <a:prstGeom prst="rect">
          <a:avLst/>
        </a:prstGeom>
        <a:noFill/>
        <a:effectLst>
          <a:glow rad="101600">
            <a:schemeClr val="accent2">
              <a:satMod val="175000"/>
              <a:alpha val="40000"/>
            </a:schemeClr>
          </a:glow>
        </a:effectLst>
      </xdr:spPr>
    </xdr:pic>
    <xdr:clientData/>
  </xdr:twoCellAnchor>
  <xdr:twoCellAnchor>
    <xdr:from>
      <xdr:col>6</xdr:col>
      <xdr:colOff>423333</xdr:colOff>
      <xdr:row>5</xdr:row>
      <xdr:rowOff>34925</xdr:rowOff>
    </xdr:from>
    <xdr:to>
      <xdr:col>13</xdr:col>
      <xdr:colOff>194733</xdr:colOff>
      <xdr:row>19</xdr:row>
      <xdr:rowOff>92075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29</xdr:row>
          <xdr:rowOff>28575</xdr:rowOff>
        </xdr:from>
        <xdr:to>
          <xdr:col>5</xdr:col>
          <xdr:colOff>0</xdr:colOff>
          <xdr:row>36</xdr:row>
          <xdr:rowOff>0</xdr:rowOff>
        </xdr:to>
        <xdr:sp macro="" textlink="">
          <xdr:nvSpPr>
            <xdr:cNvPr id="3073" name="Object 2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5875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CC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142875</xdr:colOff>
          <xdr:row>36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0</xdr:colOff>
          <xdr:row>36</xdr:row>
          <xdr:rowOff>0</xdr:rowOff>
        </xdr:to>
        <xdr:sp macro="" textlink="">
          <xdr:nvSpPr>
            <xdr:cNvPr id="3075" name="Object 7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0</xdr:colOff>
      <xdr:row>23</xdr:row>
      <xdr:rowOff>0</xdr:rowOff>
    </xdr:from>
    <xdr:to>
      <xdr:col>12</xdr:col>
      <xdr:colOff>76200</xdr:colOff>
      <xdr:row>23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4171950"/>
          <a:ext cx="762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76200</xdr:colOff>
      <xdr:row>23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4171950"/>
          <a:ext cx="762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7</xdr:col>
      <xdr:colOff>666750</xdr:colOff>
      <xdr:row>27</xdr:row>
      <xdr:rowOff>44676</xdr:rowOff>
    </xdr:to>
    <xdr:pic>
      <xdr:nvPicPr>
        <xdr:cNvPr id="2" name="Picture 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-20000"/>
        </a:blip>
        <a:srcRect/>
        <a:stretch>
          <a:fillRect/>
        </a:stretch>
      </xdr:blipFill>
      <xdr:spPr bwMode="auto">
        <a:xfrm>
          <a:off x="685800" y="3952875"/>
          <a:ext cx="5772150" cy="1006701"/>
        </a:xfrm>
        <a:prstGeom prst="rect">
          <a:avLst/>
        </a:prstGeom>
        <a:noFill/>
        <a:effectLst>
          <a:glow rad="101600">
            <a:schemeClr val="accent2">
              <a:satMod val="175000"/>
              <a:alpha val="40000"/>
            </a:schemeClr>
          </a:glow>
        </a:effectLst>
      </xdr:spPr>
    </xdr:pic>
    <xdr:clientData/>
  </xdr:twoCellAnchor>
  <xdr:twoCellAnchor>
    <xdr:from>
      <xdr:col>7</xdr:col>
      <xdr:colOff>137583</xdr:colOff>
      <xdr:row>5</xdr:row>
      <xdr:rowOff>201613</xdr:rowOff>
    </xdr:from>
    <xdr:to>
      <xdr:col>13</xdr:col>
      <xdr:colOff>599546</xdr:colOff>
      <xdr:row>20</xdr:row>
      <xdr:rowOff>92076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29</xdr:row>
          <xdr:rowOff>28575</xdr:rowOff>
        </xdr:from>
        <xdr:to>
          <xdr:col>4</xdr:col>
          <xdr:colOff>323850</xdr:colOff>
          <xdr:row>36</xdr:row>
          <xdr:rowOff>0</xdr:rowOff>
        </xdr:to>
        <xdr:sp macro="" textlink="">
          <xdr:nvSpPr>
            <xdr:cNvPr id="4097" name="Object 2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5875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CC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142875</xdr:colOff>
          <xdr:row>36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0</xdr:colOff>
          <xdr:row>36</xdr:row>
          <xdr:rowOff>0</xdr:rowOff>
        </xdr:to>
        <xdr:sp macro="" textlink="">
          <xdr:nvSpPr>
            <xdr:cNvPr id="4099" name="Object 7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4.bin"/><Relationship Id="rId7" Type="http://schemas.openxmlformats.org/officeDocument/2006/relationships/oleObject" Target="../embeddings/oleObject6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5.bin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16996-9099-4B29-94DD-8F5DFDB60AB4}">
  <dimension ref="A4:P72"/>
  <sheetViews>
    <sheetView tabSelected="1" zoomScaleNormal="100" workbookViewId="0">
      <selection activeCell="B1" sqref="B1"/>
    </sheetView>
  </sheetViews>
  <sheetFormatPr defaultRowHeight="12.75"/>
  <cols>
    <col min="2" max="2" width="11.75" customWidth="1"/>
    <col min="4" max="4" width="13" customWidth="1"/>
    <col min="5" max="5" width="13.375" customWidth="1"/>
    <col min="6" max="6" width="9.25" customWidth="1"/>
    <col min="7" max="7" width="12.5" customWidth="1"/>
    <col min="10" max="10" width="10.125" bestFit="1" customWidth="1"/>
    <col min="13" max="13" width="9" customWidth="1"/>
  </cols>
  <sheetData>
    <row r="4" spans="1:10">
      <c r="J4" s="1" t="s">
        <v>0</v>
      </c>
    </row>
    <row r="5" spans="1:10" ht="13.5" thickBot="1"/>
    <row r="6" spans="1:10" ht="18.75" thickBot="1">
      <c r="B6" s="2"/>
      <c r="C6" s="3"/>
      <c r="D6" s="4" t="s">
        <v>1</v>
      </c>
      <c r="E6" s="3"/>
      <c r="F6" s="3"/>
      <c r="G6" s="5"/>
    </row>
    <row r="7" spans="1:10" ht="21">
      <c r="B7" s="6" t="s">
        <v>2</v>
      </c>
      <c r="C7" s="7" t="s">
        <v>3</v>
      </c>
      <c r="D7" s="8" t="s">
        <v>4</v>
      </c>
      <c r="E7" s="8" t="s">
        <v>5</v>
      </c>
      <c r="F7" s="8" t="s">
        <v>6</v>
      </c>
      <c r="G7" s="9" t="s">
        <v>7</v>
      </c>
    </row>
    <row r="8" spans="1:10">
      <c r="B8" s="10">
        <v>25</v>
      </c>
      <c r="C8" s="11">
        <v>10</v>
      </c>
      <c r="D8" s="12">
        <v>20</v>
      </c>
      <c r="E8" s="11">
        <v>14</v>
      </c>
      <c r="F8" s="13">
        <v>-0.5</v>
      </c>
      <c r="G8" s="14">
        <v>5</v>
      </c>
    </row>
    <row r="9" spans="1:10">
      <c r="B9" s="179" t="s">
        <v>8</v>
      </c>
      <c r="C9" s="180"/>
      <c r="D9" s="181"/>
      <c r="E9" s="182"/>
      <c r="F9" s="15"/>
      <c r="G9" s="16"/>
    </row>
    <row r="10" spans="1:10" ht="18">
      <c r="B10" s="17" t="s">
        <v>9</v>
      </c>
      <c r="C10" s="18" t="s">
        <v>10</v>
      </c>
      <c r="D10" s="181" t="s">
        <v>11</v>
      </c>
      <c r="E10" s="182"/>
      <c r="F10" s="15" t="s">
        <v>12</v>
      </c>
      <c r="G10" s="19" t="s">
        <v>13</v>
      </c>
    </row>
    <row r="11" spans="1:10">
      <c r="B11" s="20">
        <v>0</v>
      </c>
      <c r="C11" s="21">
        <f t="shared" ref="C11:C21" si="0">1-B11</f>
        <v>1</v>
      </c>
      <c r="D11" s="172">
        <f t="shared" ref="D11:D21" si="1">B11*$B$8+C11*$C$8</f>
        <v>10</v>
      </c>
      <c r="E11" s="178"/>
      <c r="F11" s="22">
        <f t="shared" ref="F11:F21" si="2">SQRT((B11*$D$8)^2+(C11*$E$8)^2+2*B11*C11*$D$8*$E$8*$F$8)</f>
        <v>14</v>
      </c>
      <c r="G11" s="23">
        <f t="shared" ref="G11:G21" si="3">(D11-$G$8)/F11</f>
        <v>0.35714285714285715</v>
      </c>
      <c r="H11" s="24">
        <f>D11</f>
        <v>10</v>
      </c>
    </row>
    <row r="12" spans="1:10">
      <c r="B12" s="20">
        <v>0.1</v>
      </c>
      <c r="C12" s="21">
        <f t="shared" si="0"/>
        <v>0.9</v>
      </c>
      <c r="D12" s="172">
        <f t="shared" si="1"/>
        <v>11.5</v>
      </c>
      <c r="E12" s="178"/>
      <c r="F12" s="22">
        <f t="shared" si="2"/>
        <v>11.7285975291166</v>
      </c>
      <c r="G12" s="23">
        <f t="shared" si="3"/>
        <v>0.55420095913970557</v>
      </c>
      <c r="H12" s="24">
        <f t="shared" ref="H12:H21" si="4">D12</f>
        <v>11.5</v>
      </c>
    </row>
    <row r="13" spans="1:10">
      <c r="B13" s="20">
        <v>0.2</v>
      </c>
      <c r="C13" s="21">
        <f t="shared" si="0"/>
        <v>0.8</v>
      </c>
      <c r="D13" s="172">
        <f t="shared" si="1"/>
        <v>13</v>
      </c>
      <c r="E13" s="178"/>
      <c r="F13" s="25">
        <f t="shared" si="2"/>
        <v>9.8305645819556062</v>
      </c>
      <c r="G13" s="23">
        <f t="shared" si="3"/>
        <v>0.81378845877115946</v>
      </c>
      <c r="H13" s="24">
        <f t="shared" si="4"/>
        <v>13</v>
      </c>
    </row>
    <row r="14" spans="1:10">
      <c r="B14" s="20">
        <v>0.3</v>
      </c>
      <c r="C14" s="26">
        <f t="shared" si="0"/>
        <v>0.7</v>
      </c>
      <c r="D14" s="176">
        <f t="shared" si="1"/>
        <v>14.5</v>
      </c>
      <c r="E14" s="177"/>
      <c r="F14" s="25">
        <f t="shared" si="2"/>
        <v>8.5580371581338639</v>
      </c>
      <c r="G14" s="23">
        <f t="shared" si="3"/>
        <v>1.1100676270108107</v>
      </c>
      <c r="H14" s="24">
        <f t="shared" si="4"/>
        <v>14.5</v>
      </c>
    </row>
    <row r="15" spans="1:10">
      <c r="A15" s="27"/>
      <c r="B15" s="20">
        <v>0.4</v>
      </c>
      <c r="C15" s="21">
        <f t="shared" si="0"/>
        <v>0.6</v>
      </c>
      <c r="D15" s="172">
        <f t="shared" si="1"/>
        <v>16</v>
      </c>
      <c r="E15" s="178"/>
      <c r="F15" s="28">
        <f t="shared" si="2"/>
        <v>8.2073138114732771</v>
      </c>
      <c r="G15" s="23">
        <f t="shared" si="3"/>
        <v>1.3402679917785931</v>
      </c>
      <c r="H15" s="24">
        <f t="shared" si="4"/>
        <v>16</v>
      </c>
    </row>
    <row r="16" spans="1:10">
      <c r="B16" s="20">
        <v>0.5</v>
      </c>
      <c r="C16" s="21">
        <f t="shared" si="0"/>
        <v>0.5</v>
      </c>
      <c r="D16" s="172">
        <f t="shared" si="1"/>
        <v>17.5</v>
      </c>
      <c r="E16" s="178"/>
      <c r="F16" s="22">
        <f t="shared" si="2"/>
        <v>8.8881944173155887</v>
      </c>
      <c r="G16" s="29">
        <f t="shared" si="3"/>
        <v>1.40635987615753</v>
      </c>
      <c r="H16" s="24">
        <f t="shared" si="4"/>
        <v>17.5</v>
      </c>
    </row>
    <row r="17" spans="1:16">
      <c r="A17" s="30"/>
      <c r="B17" s="20">
        <v>0.6</v>
      </c>
      <c r="C17" s="21">
        <f t="shared" si="0"/>
        <v>0.4</v>
      </c>
      <c r="D17" s="172">
        <f t="shared" si="1"/>
        <v>19</v>
      </c>
      <c r="E17" s="178"/>
      <c r="F17" s="22">
        <f t="shared" si="2"/>
        <v>10.4</v>
      </c>
      <c r="G17" s="23">
        <f t="shared" si="3"/>
        <v>1.346153846153846</v>
      </c>
      <c r="H17" s="24">
        <f t="shared" si="4"/>
        <v>19</v>
      </c>
    </row>
    <row r="18" spans="1:16">
      <c r="B18" s="20">
        <v>0.7</v>
      </c>
      <c r="C18" s="21">
        <f t="shared" si="0"/>
        <v>0.30000000000000004</v>
      </c>
      <c r="D18" s="172">
        <f t="shared" si="1"/>
        <v>20.5</v>
      </c>
      <c r="E18" s="173"/>
      <c r="F18" s="22">
        <f t="shared" si="2"/>
        <v>12.443472184241825</v>
      </c>
      <c r="G18" s="23">
        <f t="shared" si="3"/>
        <v>1.2456330331680978</v>
      </c>
      <c r="H18" s="24">
        <f t="shared" si="4"/>
        <v>20.5</v>
      </c>
    </row>
    <row r="19" spans="1:16">
      <c r="B19" s="20">
        <v>0.8</v>
      </c>
      <c r="C19" s="21">
        <f t="shared" si="0"/>
        <v>0.19999999999999996</v>
      </c>
      <c r="D19" s="172">
        <f t="shared" si="1"/>
        <v>22</v>
      </c>
      <c r="E19" s="173"/>
      <c r="F19" s="22">
        <f t="shared" si="2"/>
        <v>14.799999999999999</v>
      </c>
      <c r="G19" s="23">
        <f t="shared" si="3"/>
        <v>1.1486486486486487</v>
      </c>
      <c r="H19" s="24">
        <f t="shared" si="4"/>
        <v>22</v>
      </c>
    </row>
    <row r="20" spans="1:16">
      <c r="B20" s="20">
        <v>0.9</v>
      </c>
      <c r="C20" s="21">
        <f t="shared" si="0"/>
        <v>9.9999999999999978E-2</v>
      </c>
      <c r="D20" s="172">
        <f t="shared" si="1"/>
        <v>23.5</v>
      </c>
      <c r="E20" s="173"/>
      <c r="F20" s="22">
        <f t="shared" si="2"/>
        <v>17.342433508593885</v>
      </c>
      <c r="G20" s="23">
        <f t="shared" si="3"/>
        <v>1.0667476390111281</v>
      </c>
      <c r="H20" s="24">
        <f t="shared" si="4"/>
        <v>23.5</v>
      </c>
    </row>
    <row r="21" spans="1:16" ht="13.5" thickBot="1">
      <c r="B21" s="31">
        <v>1</v>
      </c>
      <c r="C21" s="32">
        <f t="shared" si="0"/>
        <v>0</v>
      </c>
      <c r="D21" s="174">
        <f t="shared" si="1"/>
        <v>25</v>
      </c>
      <c r="E21" s="175"/>
      <c r="F21" s="33">
        <f t="shared" si="2"/>
        <v>20</v>
      </c>
      <c r="G21" s="34">
        <f t="shared" si="3"/>
        <v>1</v>
      </c>
      <c r="H21" s="24">
        <f t="shared" si="4"/>
        <v>25</v>
      </c>
    </row>
    <row r="29" spans="1:16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6"/>
      <c r="N29" s="36"/>
      <c r="O29" s="36"/>
      <c r="P29" s="36"/>
    </row>
    <row r="30" spans="1:16">
      <c r="B30" s="35"/>
      <c r="C30" s="35"/>
      <c r="D30" s="35"/>
      <c r="E30" s="35"/>
      <c r="F30" s="37" t="s">
        <v>14</v>
      </c>
      <c r="G30" s="37"/>
      <c r="H30" s="35"/>
      <c r="I30" s="35"/>
      <c r="J30" s="35"/>
      <c r="K30" s="35"/>
      <c r="L30" s="36"/>
      <c r="M30" s="36"/>
      <c r="N30" s="36"/>
      <c r="O30" s="36"/>
      <c r="P30" s="36"/>
    </row>
    <row r="31" spans="1:16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6"/>
      <c r="N31" s="36"/>
      <c r="O31" s="36"/>
      <c r="P31" s="36"/>
    </row>
    <row r="32" spans="1:16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6"/>
      <c r="N32" s="36"/>
      <c r="O32" s="36"/>
      <c r="P32" s="36"/>
    </row>
    <row r="33" spans="1:16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6"/>
      <c r="N33" s="36"/>
      <c r="O33" s="36"/>
      <c r="P33" s="36"/>
    </row>
    <row r="34" spans="1:16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6"/>
      <c r="N34" s="36"/>
      <c r="O34" s="36"/>
      <c r="P34" s="36"/>
    </row>
    <row r="35" spans="1:16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6"/>
      <c r="N35" s="36"/>
      <c r="O35" s="36"/>
      <c r="P35" s="36"/>
    </row>
    <row r="36" spans="1:16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36"/>
      <c r="N36" s="36"/>
      <c r="O36" s="36"/>
      <c r="P36" s="36"/>
    </row>
    <row r="37" spans="1:16" ht="13.5" thickBot="1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6"/>
      <c r="N37" s="36"/>
      <c r="O37" s="36"/>
      <c r="P37" s="36"/>
    </row>
    <row r="38" spans="1:16">
      <c r="B38" s="38" t="s">
        <v>15</v>
      </c>
      <c r="C38" s="39"/>
      <c r="D38" s="39"/>
      <c r="E38" s="39"/>
      <c r="F38" s="39"/>
      <c r="G38" s="39"/>
      <c r="H38" s="39"/>
      <c r="I38" s="39"/>
      <c r="J38" s="40"/>
    </row>
    <row r="39" spans="1:16">
      <c r="B39" s="41"/>
      <c r="C39" s="42"/>
      <c r="D39" s="42"/>
      <c r="E39" s="42"/>
      <c r="F39" s="42"/>
      <c r="G39" s="42"/>
      <c r="H39" s="42"/>
      <c r="I39" s="42"/>
      <c r="J39" s="43"/>
    </row>
    <row r="40" spans="1:16">
      <c r="B40" s="41"/>
      <c r="C40" s="42"/>
      <c r="D40" s="42"/>
      <c r="E40" s="42"/>
      <c r="F40" s="42"/>
      <c r="G40" s="42"/>
      <c r="H40" s="42"/>
      <c r="I40" s="42"/>
      <c r="J40" s="44"/>
    </row>
    <row r="41" spans="1:16">
      <c r="B41" s="41"/>
      <c r="C41" s="42"/>
      <c r="D41" s="42"/>
      <c r="E41" s="42"/>
      <c r="F41" s="42"/>
      <c r="G41" s="42"/>
      <c r="H41" s="42"/>
      <c r="I41" s="42"/>
      <c r="J41" s="44"/>
    </row>
    <row r="42" spans="1:16">
      <c r="B42" s="41"/>
      <c r="C42" s="42"/>
      <c r="D42" s="42"/>
      <c r="E42" s="42"/>
      <c r="F42" s="42"/>
      <c r="G42" s="42"/>
      <c r="H42" s="42"/>
      <c r="I42" s="42"/>
      <c r="J42" s="44"/>
    </row>
    <row r="43" spans="1:16">
      <c r="B43" s="41"/>
      <c r="C43" s="42"/>
      <c r="D43" s="42"/>
      <c r="E43" s="42"/>
      <c r="F43" s="42"/>
      <c r="G43" s="42"/>
      <c r="H43" s="42"/>
      <c r="I43" s="42"/>
      <c r="J43" s="44"/>
    </row>
    <row r="44" spans="1:16">
      <c r="B44" s="41"/>
      <c r="C44" s="42"/>
      <c r="D44" s="42"/>
      <c r="E44" s="42"/>
      <c r="F44" s="42"/>
      <c r="G44" s="42"/>
      <c r="H44" s="42"/>
      <c r="I44" s="42"/>
      <c r="J44" s="44"/>
    </row>
    <row r="45" spans="1:16" ht="13.5" thickBot="1">
      <c r="B45" s="45"/>
      <c r="C45" s="46"/>
      <c r="D45" s="46"/>
      <c r="E45" s="46"/>
      <c r="F45" s="46"/>
      <c r="G45" s="46"/>
      <c r="H45" s="46"/>
      <c r="I45" s="46"/>
      <c r="J45" s="47"/>
    </row>
    <row r="47" spans="1:16" ht="13.5" thickBot="1"/>
    <row r="48" spans="1:16" ht="18.75" thickBot="1">
      <c r="A48" s="48"/>
      <c r="B48" s="48"/>
      <c r="C48" s="48"/>
      <c r="D48" s="3"/>
      <c r="E48" s="49" t="s">
        <v>16</v>
      </c>
      <c r="F48" s="50">
        <f>($E$8^2-$E$8*$D$8*F$8)/($D$8^2+$E$8^2-2*$E$8*$D$8*$F$8)</f>
        <v>0.38356164383561642</v>
      </c>
      <c r="G48" s="51"/>
      <c r="H48" s="52">
        <f>1-F48</f>
        <v>0.61643835616438358</v>
      </c>
      <c r="J48" s="53">
        <f>($E$8^2-$E$8*$D$8*$F8)</f>
        <v>336</v>
      </c>
    </row>
    <row r="49" spans="1:14" ht="18">
      <c r="D49" s="5"/>
      <c r="E49" s="54" t="s">
        <v>17</v>
      </c>
      <c r="F49" s="55">
        <f>F48*B8+H48*C8</f>
        <v>15.753424657534246</v>
      </c>
      <c r="G49" s="56"/>
      <c r="J49" s="53">
        <f>($D$8^2+$E$8^2-2*$E$8*$D$8*F$8)</f>
        <v>876</v>
      </c>
    </row>
    <row r="50" spans="1:14" ht="18.75" thickBot="1">
      <c r="A50" s="57"/>
      <c r="B50" s="58">
        <f>F48</f>
        <v>0.38356164383561642</v>
      </c>
      <c r="C50" s="58">
        <f>H48</f>
        <v>0.61643835616438358</v>
      </c>
      <c r="D50" s="59"/>
      <c r="E50" s="60" t="s">
        <v>18</v>
      </c>
      <c r="F50" s="61">
        <f>SQRT((B50*$D$8)^2+(C50*$E$8)^2+2*B50*C50*$D$8*$E$8*$F$8)</f>
        <v>8.1928803037291402</v>
      </c>
      <c r="G50" s="62"/>
      <c r="M50" s="63" t="s">
        <v>19</v>
      </c>
      <c r="N50" s="64">
        <v>0.50955414012738853</v>
      </c>
    </row>
    <row r="51" spans="1:14" ht="13.5" thickBot="1">
      <c r="M51" s="63" t="s">
        <v>20</v>
      </c>
      <c r="N51" s="64">
        <v>0.49044585987261147</v>
      </c>
    </row>
    <row r="52" spans="1:14">
      <c r="B52" s="65"/>
      <c r="C52" s="48"/>
      <c r="D52" s="66"/>
      <c r="E52" s="66" t="s">
        <v>21</v>
      </c>
      <c r="F52" s="67">
        <f>(C8-G8)*D8^2-(B8-G8)*E8*D8*F8</f>
        <v>4800</v>
      </c>
      <c r="G52" s="68"/>
      <c r="M52" s="63" t="s">
        <v>0</v>
      </c>
      <c r="N52" s="69">
        <v>17.165605095541402</v>
      </c>
    </row>
    <row r="53" spans="1:14" ht="15.75">
      <c r="B53" s="70"/>
      <c r="D53" s="71"/>
      <c r="E53" s="71" t="s">
        <v>22</v>
      </c>
      <c r="F53" s="72">
        <f>(C8-G8)*D8^2+(B8-G8)*E8^2-(C8-G8+B8-G8)*E8*D8*F8</f>
        <v>9420</v>
      </c>
      <c r="G53" s="68"/>
      <c r="M53" s="73" t="s">
        <v>23</v>
      </c>
      <c r="N53" s="25">
        <v>8.718356307430577</v>
      </c>
    </row>
    <row r="54" spans="1:14">
      <c r="B54" s="70"/>
      <c r="D54" s="74" t="s">
        <v>24</v>
      </c>
      <c r="E54" s="63" t="s">
        <v>19</v>
      </c>
      <c r="F54" s="64">
        <f>F52/F53</f>
        <v>0.50955414012738853</v>
      </c>
      <c r="G54" s="75"/>
      <c r="M54" s="63" t="s">
        <v>25</v>
      </c>
      <c r="N54" s="76">
        <v>1.395401227771887</v>
      </c>
    </row>
    <row r="55" spans="1:14">
      <c r="B55" s="70"/>
      <c r="D55" s="74" t="s">
        <v>26</v>
      </c>
      <c r="E55" s="63" t="s">
        <v>20</v>
      </c>
      <c r="F55" s="64">
        <f>1-F54</f>
        <v>0.49044585987261147</v>
      </c>
      <c r="G55" s="75"/>
      <c r="H55" s="77">
        <f>1-F54</f>
        <v>0.49044585987261147</v>
      </c>
    </row>
    <row r="56" spans="1:14">
      <c r="B56" s="70"/>
      <c r="D56" s="71"/>
      <c r="E56" s="63" t="s">
        <v>0</v>
      </c>
      <c r="F56" s="69">
        <f>F55*B8+H55*C8</f>
        <v>17.165605095541402</v>
      </c>
      <c r="G56" s="78"/>
      <c r="H56" s="1" t="s">
        <v>27</v>
      </c>
    </row>
    <row r="57" spans="1:14" ht="18">
      <c r="B57" s="79">
        <f>F55</f>
        <v>0.49044585987261147</v>
      </c>
      <c r="C57" s="77">
        <f>H55</f>
        <v>0.49044585987261147</v>
      </c>
      <c r="D57" s="63"/>
      <c r="E57" s="73" t="s">
        <v>28</v>
      </c>
      <c r="F57" s="25">
        <f>SQRT((B57*$D$8)^2+(C57*$E$8)^2+2*B57*C57*$D$8*$E$8*$F$8)</f>
        <v>8.718356307430577</v>
      </c>
      <c r="G57" s="80"/>
      <c r="H57" s="1" t="s">
        <v>27</v>
      </c>
    </row>
    <row r="58" spans="1:14" ht="13.5" thickBot="1">
      <c r="B58" s="70"/>
      <c r="E58" s="81" t="s">
        <v>25</v>
      </c>
      <c r="F58" s="82">
        <f>(F56-G8)/F57</f>
        <v>1.395401227771887</v>
      </c>
      <c r="G58" s="83"/>
    </row>
    <row r="59" spans="1:14" ht="13.5" thickBot="1">
      <c r="B59" s="65"/>
      <c r="F59" s="15" t="s">
        <v>0</v>
      </c>
    </row>
    <row r="60" spans="1:14">
      <c r="B60" s="70"/>
      <c r="D60" s="84" t="s">
        <v>29</v>
      </c>
      <c r="E60" s="85">
        <v>0.6</v>
      </c>
      <c r="F60" s="86">
        <f>E60*G8</f>
        <v>3</v>
      </c>
      <c r="G60" s="87"/>
    </row>
    <row r="61" spans="1:14" ht="15">
      <c r="B61" s="70"/>
      <c r="D61" s="88" t="s">
        <v>30</v>
      </c>
      <c r="E61" s="89">
        <f>1-E60</f>
        <v>0.4</v>
      </c>
      <c r="F61" s="90">
        <f>E61*F56</f>
        <v>6.8662420382165612</v>
      </c>
      <c r="G61" s="91"/>
    </row>
    <row r="62" spans="1:14">
      <c r="B62" s="70"/>
      <c r="D62" s="88"/>
      <c r="E62" s="92" t="s">
        <v>0</v>
      </c>
      <c r="F62" s="93">
        <f>SUM(F60:F61)</f>
        <v>9.8662420382165621</v>
      </c>
      <c r="G62" s="94"/>
      <c r="H62" s="83">
        <f>G8+F63*((F56-G8)/F57)</f>
        <v>9.8662420382165621</v>
      </c>
    </row>
    <row r="63" spans="1:14" ht="18">
      <c r="B63" s="70"/>
      <c r="D63" s="88"/>
      <c r="E63" s="73" t="s">
        <v>18</v>
      </c>
      <c r="F63" s="95">
        <f>E61*F57</f>
        <v>3.4873425229722308</v>
      </c>
      <c r="G63" s="87"/>
    </row>
    <row r="64" spans="1:14">
      <c r="B64" s="70"/>
      <c r="D64" s="96"/>
      <c r="E64" s="97" t="s">
        <v>13</v>
      </c>
      <c r="F64" s="98">
        <f>(F62-G8)/F63</f>
        <v>1.3954012277718872</v>
      </c>
      <c r="G64" s="99"/>
      <c r="H64" t="s">
        <v>31</v>
      </c>
    </row>
    <row r="65" spans="2:7">
      <c r="B65" s="70"/>
      <c r="D65" s="96"/>
      <c r="E65" s="97"/>
      <c r="F65" s="100"/>
      <c r="G65" s="5"/>
    </row>
    <row r="66" spans="2:7">
      <c r="B66" s="70"/>
      <c r="D66" s="96"/>
      <c r="E66" s="97" t="s">
        <v>32</v>
      </c>
      <c r="F66" s="101">
        <f>E61*F55</f>
        <v>0.1961783439490446</v>
      </c>
      <c r="G66" s="102"/>
    </row>
    <row r="67" spans="2:7">
      <c r="B67" s="70"/>
      <c r="D67" s="96"/>
      <c r="E67" s="97" t="s">
        <v>33</v>
      </c>
      <c r="F67" s="101">
        <f>E61*F54</f>
        <v>0.20382165605095542</v>
      </c>
      <c r="G67" s="102"/>
    </row>
    <row r="68" spans="2:7">
      <c r="B68" s="70"/>
      <c r="D68" s="96"/>
      <c r="E68" s="97" t="s">
        <v>34</v>
      </c>
      <c r="F68" s="103">
        <f>E60</f>
        <v>0.6</v>
      </c>
      <c r="G68" s="104"/>
    </row>
    <row r="69" spans="2:7" ht="13.5" thickBot="1">
      <c r="B69" s="105"/>
      <c r="D69" s="106"/>
      <c r="E69" s="107"/>
      <c r="F69" s="108">
        <f>SUM(F66:F68)</f>
        <v>1</v>
      </c>
      <c r="G69" s="102"/>
    </row>
    <row r="72" spans="2:7">
      <c r="F72" s="109"/>
      <c r="G72" s="109"/>
    </row>
  </sheetData>
  <mergeCells count="14">
    <mergeCell ref="D13:E13"/>
    <mergeCell ref="B9:C9"/>
    <mergeCell ref="D9:E9"/>
    <mergeCell ref="D10:E10"/>
    <mergeCell ref="D11:E11"/>
    <mergeCell ref="D12:E12"/>
    <mergeCell ref="D20:E20"/>
    <mergeCell ref="D21:E21"/>
    <mergeCell ref="D14:E14"/>
    <mergeCell ref="D15:E15"/>
    <mergeCell ref="D16:E16"/>
    <mergeCell ref="D17:E17"/>
    <mergeCell ref="D18:E18"/>
    <mergeCell ref="D19:E1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1</xdr:col>
                <xdr:colOff>19050</xdr:colOff>
                <xdr:row>29</xdr:row>
                <xdr:rowOff>28575</xdr:rowOff>
              </from>
              <to>
                <xdr:col>4</xdr:col>
                <xdr:colOff>323850</xdr:colOff>
                <xdr:row>36</xdr:row>
                <xdr:rowOff>47625</xdr:rowOff>
              </to>
            </anchor>
          </objectPr>
        </oleObject>
      </mc:Choice>
      <mc:Fallback>
        <oleObject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2</xdr:col>
                <xdr:colOff>628650</xdr:colOff>
                <xdr:row>37</xdr:row>
                <xdr:rowOff>0</xdr:rowOff>
              </from>
              <to>
                <xdr:col>4</xdr:col>
                <xdr:colOff>142875</xdr:colOff>
                <xdr:row>37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shapeId="1027" r:id="rId8">
          <objectPr defaultSize="0" autoPict="0" r:id="rId9">
            <anchor moveWithCells="1" sizeWithCells="1">
              <from>
                <xdr:col>3</xdr:col>
                <xdr:colOff>0</xdr:colOff>
                <xdr:row>37</xdr:row>
                <xdr:rowOff>0</xdr:rowOff>
              </from>
              <to>
                <xdr:col>4</xdr:col>
                <xdr:colOff>0</xdr:colOff>
                <xdr:row>37</xdr:row>
                <xdr:rowOff>0</xdr:rowOff>
              </to>
            </anchor>
          </objectPr>
        </oleObject>
      </mc:Choice>
      <mc:Fallback>
        <oleObject shapeId="1027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D266A-3CA7-4F5D-8869-D91F1E5CF1A5}">
  <sheetPr>
    <pageSetUpPr fitToPage="1"/>
  </sheetPr>
  <dimension ref="A1:O34"/>
  <sheetViews>
    <sheetView zoomScalePageLayoutView="80" workbookViewId="0">
      <selection activeCell="G26" sqref="G26"/>
    </sheetView>
  </sheetViews>
  <sheetFormatPr defaultRowHeight="15"/>
  <cols>
    <col min="1" max="1" width="2.875" style="115" customWidth="1"/>
    <col min="2" max="2" width="5.625" style="115" customWidth="1"/>
    <col min="3" max="3" width="12" style="115" customWidth="1"/>
    <col min="4" max="4" width="13.5" style="115" customWidth="1"/>
    <col min="5" max="5" width="10.875" style="115" customWidth="1"/>
    <col min="6" max="6" width="9.875" style="115" customWidth="1"/>
    <col min="7" max="7" width="8.75" style="115" customWidth="1"/>
    <col min="8" max="8" width="10.25" style="115" customWidth="1"/>
    <col min="9" max="9" width="10" style="115" customWidth="1"/>
    <col min="10" max="10" width="7.875" style="115" customWidth="1"/>
    <col min="11" max="11" width="15" style="115" customWidth="1"/>
    <col min="12" max="12" width="8.75" style="115" customWidth="1"/>
    <col min="13" max="13" width="3.25" style="115" customWidth="1"/>
    <col min="14" max="14" width="12.75" style="115" customWidth="1"/>
    <col min="15" max="15" width="13.625" style="115" customWidth="1"/>
    <col min="16" max="256" width="9" style="115"/>
    <col min="257" max="257" width="2.875" style="115" customWidth="1"/>
    <col min="258" max="258" width="5.625" style="115" customWidth="1"/>
    <col min="259" max="259" width="12" style="115" customWidth="1"/>
    <col min="260" max="260" width="9.25" style="115" customWidth="1"/>
    <col min="261" max="261" width="10.875" style="115" customWidth="1"/>
    <col min="262" max="262" width="9.875" style="115" customWidth="1"/>
    <col min="263" max="263" width="8.75" style="115" customWidth="1"/>
    <col min="264" max="264" width="10.25" style="115" customWidth="1"/>
    <col min="265" max="265" width="10" style="115" customWidth="1"/>
    <col min="266" max="266" width="7.875" style="115" customWidth="1"/>
    <col min="267" max="267" width="15" style="115" customWidth="1"/>
    <col min="268" max="268" width="8.75" style="115" customWidth="1"/>
    <col min="269" max="269" width="3.25" style="115" customWidth="1"/>
    <col min="270" max="270" width="12.75" style="115" customWidth="1"/>
    <col min="271" max="271" width="13.625" style="115" customWidth="1"/>
    <col min="272" max="512" width="9" style="115"/>
    <col min="513" max="513" width="2.875" style="115" customWidth="1"/>
    <col min="514" max="514" width="5.625" style="115" customWidth="1"/>
    <col min="515" max="515" width="12" style="115" customWidth="1"/>
    <col min="516" max="516" width="9.25" style="115" customWidth="1"/>
    <col min="517" max="517" width="10.875" style="115" customWidth="1"/>
    <col min="518" max="518" width="9.875" style="115" customWidth="1"/>
    <col min="519" max="519" width="8.75" style="115" customWidth="1"/>
    <col min="520" max="520" width="10.25" style="115" customWidth="1"/>
    <col min="521" max="521" width="10" style="115" customWidth="1"/>
    <col min="522" max="522" width="7.875" style="115" customWidth="1"/>
    <col min="523" max="523" width="15" style="115" customWidth="1"/>
    <col min="524" max="524" width="8.75" style="115" customWidth="1"/>
    <col min="525" max="525" width="3.25" style="115" customWidth="1"/>
    <col min="526" max="526" width="12.75" style="115" customWidth="1"/>
    <col min="527" max="527" width="13.625" style="115" customWidth="1"/>
    <col min="528" max="768" width="9" style="115"/>
    <col min="769" max="769" width="2.875" style="115" customWidth="1"/>
    <col min="770" max="770" width="5.625" style="115" customWidth="1"/>
    <col min="771" max="771" width="12" style="115" customWidth="1"/>
    <col min="772" max="772" width="9.25" style="115" customWidth="1"/>
    <col min="773" max="773" width="10.875" style="115" customWidth="1"/>
    <col min="774" max="774" width="9.875" style="115" customWidth="1"/>
    <col min="775" max="775" width="8.75" style="115" customWidth="1"/>
    <col min="776" max="776" width="10.25" style="115" customWidth="1"/>
    <col min="777" max="777" width="10" style="115" customWidth="1"/>
    <col min="778" max="778" width="7.875" style="115" customWidth="1"/>
    <col min="779" max="779" width="15" style="115" customWidth="1"/>
    <col min="780" max="780" width="8.75" style="115" customWidth="1"/>
    <col min="781" max="781" width="3.25" style="115" customWidth="1"/>
    <col min="782" max="782" width="12.75" style="115" customWidth="1"/>
    <col min="783" max="783" width="13.625" style="115" customWidth="1"/>
    <col min="784" max="1024" width="9" style="115"/>
    <col min="1025" max="1025" width="2.875" style="115" customWidth="1"/>
    <col min="1026" max="1026" width="5.625" style="115" customWidth="1"/>
    <col min="1027" max="1027" width="12" style="115" customWidth="1"/>
    <col min="1028" max="1028" width="9.25" style="115" customWidth="1"/>
    <col min="1029" max="1029" width="10.875" style="115" customWidth="1"/>
    <col min="1030" max="1030" width="9.875" style="115" customWidth="1"/>
    <col min="1031" max="1031" width="8.75" style="115" customWidth="1"/>
    <col min="1032" max="1032" width="10.25" style="115" customWidth="1"/>
    <col min="1033" max="1033" width="10" style="115" customWidth="1"/>
    <col min="1034" max="1034" width="7.875" style="115" customWidth="1"/>
    <col min="1035" max="1035" width="15" style="115" customWidth="1"/>
    <col min="1036" max="1036" width="8.75" style="115" customWidth="1"/>
    <col min="1037" max="1037" width="3.25" style="115" customWidth="1"/>
    <col min="1038" max="1038" width="12.75" style="115" customWidth="1"/>
    <col min="1039" max="1039" width="13.625" style="115" customWidth="1"/>
    <col min="1040" max="1280" width="9" style="115"/>
    <col min="1281" max="1281" width="2.875" style="115" customWidth="1"/>
    <col min="1282" max="1282" width="5.625" style="115" customWidth="1"/>
    <col min="1283" max="1283" width="12" style="115" customWidth="1"/>
    <col min="1284" max="1284" width="9.25" style="115" customWidth="1"/>
    <col min="1285" max="1285" width="10.875" style="115" customWidth="1"/>
    <col min="1286" max="1286" width="9.875" style="115" customWidth="1"/>
    <col min="1287" max="1287" width="8.75" style="115" customWidth="1"/>
    <col min="1288" max="1288" width="10.25" style="115" customWidth="1"/>
    <col min="1289" max="1289" width="10" style="115" customWidth="1"/>
    <col min="1290" max="1290" width="7.875" style="115" customWidth="1"/>
    <col min="1291" max="1291" width="15" style="115" customWidth="1"/>
    <col min="1292" max="1292" width="8.75" style="115" customWidth="1"/>
    <col min="1293" max="1293" width="3.25" style="115" customWidth="1"/>
    <col min="1294" max="1294" width="12.75" style="115" customWidth="1"/>
    <col min="1295" max="1295" width="13.625" style="115" customWidth="1"/>
    <col min="1296" max="1536" width="9" style="115"/>
    <col min="1537" max="1537" width="2.875" style="115" customWidth="1"/>
    <col min="1538" max="1538" width="5.625" style="115" customWidth="1"/>
    <col min="1539" max="1539" width="12" style="115" customWidth="1"/>
    <col min="1540" max="1540" width="9.25" style="115" customWidth="1"/>
    <col min="1541" max="1541" width="10.875" style="115" customWidth="1"/>
    <col min="1542" max="1542" width="9.875" style="115" customWidth="1"/>
    <col min="1543" max="1543" width="8.75" style="115" customWidth="1"/>
    <col min="1544" max="1544" width="10.25" style="115" customWidth="1"/>
    <col min="1545" max="1545" width="10" style="115" customWidth="1"/>
    <col min="1546" max="1546" width="7.875" style="115" customWidth="1"/>
    <col min="1547" max="1547" width="15" style="115" customWidth="1"/>
    <col min="1548" max="1548" width="8.75" style="115" customWidth="1"/>
    <col min="1549" max="1549" width="3.25" style="115" customWidth="1"/>
    <col min="1550" max="1550" width="12.75" style="115" customWidth="1"/>
    <col min="1551" max="1551" width="13.625" style="115" customWidth="1"/>
    <col min="1552" max="1792" width="9" style="115"/>
    <col min="1793" max="1793" width="2.875" style="115" customWidth="1"/>
    <col min="1794" max="1794" width="5.625" style="115" customWidth="1"/>
    <col min="1795" max="1795" width="12" style="115" customWidth="1"/>
    <col min="1796" max="1796" width="9.25" style="115" customWidth="1"/>
    <col min="1797" max="1797" width="10.875" style="115" customWidth="1"/>
    <col min="1798" max="1798" width="9.875" style="115" customWidth="1"/>
    <col min="1799" max="1799" width="8.75" style="115" customWidth="1"/>
    <col min="1800" max="1800" width="10.25" style="115" customWidth="1"/>
    <col min="1801" max="1801" width="10" style="115" customWidth="1"/>
    <col min="1802" max="1802" width="7.875" style="115" customWidth="1"/>
    <col min="1803" max="1803" width="15" style="115" customWidth="1"/>
    <col min="1804" max="1804" width="8.75" style="115" customWidth="1"/>
    <col min="1805" max="1805" width="3.25" style="115" customWidth="1"/>
    <col min="1806" max="1806" width="12.75" style="115" customWidth="1"/>
    <col min="1807" max="1807" width="13.625" style="115" customWidth="1"/>
    <col min="1808" max="2048" width="9" style="115"/>
    <col min="2049" max="2049" width="2.875" style="115" customWidth="1"/>
    <col min="2050" max="2050" width="5.625" style="115" customWidth="1"/>
    <col min="2051" max="2051" width="12" style="115" customWidth="1"/>
    <col min="2052" max="2052" width="9.25" style="115" customWidth="1"/>
    <col min="2053" max="2053" width="10.875" style="115" customWidth="1"/>
    <col min="2054" max="2054" width="9.875" style="115" customWidth="1"/>
    <col min="2055" max="2055" width="8.75" style="115" customWidth="1"/>
    <col min="2056" max="2056" width="10.25" style="115" customWidth="1"/>
    <col min="2057" max="2057" width="10" style="115" customWidth="1"/>
    <col min="2058" max="2058" width="7.875" style="115" customWidth="1"/>
    <col min="2059" max="2059" width="15" style="115" customWidth="1"/>
    <col min="2060" max="2060" width="8.75" style="115" customWidth="1"/>
    <col min="2061" max="2061" width="3.25" style="115" customWidth="1"/>
    <col min="2062" max="2062" width="12.75" style="115" customWidth="1"/>
    <col min="2063" max="2063" width="13.625" style="115" customWidth="1"/>
    <col min="2064" max="2304" width="9" style="115"/>
    <col min="2305" max="2305" width="2.875" style="115" customWidth="1"/>
    <col min="2306" max="2306" width="5.625" style="115" customWidth="1"/>
    <col min="2307" max="2307" width="12" style="115" customWidth="1"/>
    <col min="2308" max="2308" width="9.25" style="115" customWidth="1"/>
    <col min="2309" max="2309" width="10.875" style="115" customWidth="1"/>
    <col min="2310" max="2310" width="9.875" style="115" customWidth="1"/>
    <col min="2311" max="2311" width="8.75" style="115" customWidth="1"/>
    <col min="2312" max="2312" width="10.25" style="115" customWidth="1"/>
    <col min="2313" max="2313" width="10" style="115" customWidth="1"/>
    <col min="2314" max="2314" width="7.875" style="115" customWidth="1"/>
    <col min="2315" max="2315" width="15" style="115" customWidth="1"/>
    <col min="2316" max="2316" width="8.75" style="115" customWidth="1"/>
    <col min="2317" max="2317" width="3.25" style="115" customWidth="1"/>
    <col min="2318" max="2318" width="12.75" style="115" customWidth="1"/>
    <col min="2319" max="2319" width="13.625" style="115" customWidth="1"/>
    <col min="2320" max="2560" width="9" style="115"/>
    <col min="2561" max="2561" width="2.875" style="115" customWidth="1"/>
    <col min="2562" max="2562" width="5.625" style="115" customWidth="1"/>
    <col min="2563" max="2563" width="12" style="115" customWidth="1"/>
    <col min="2564" max="2564" width="9.25" style="115" customWidth="1"/>
    <col min="2565" max="2565" width="10.875" style="115" customWidth="1"/>
    <col min="2566" max="2566" width="9.875" style="115" customWidth="1"/>
    <col min="2567" max="2567" width="8.75" style="115" customWidth="1"/>
    <col min="2568" max="2568" width="10.25" style="115" customWidth="1"/>
    <col min="2569" max="2569" width="10" style="115" customWidth="1"/>
    <col min="2570" max="2570" width="7.875" style="115" customWidth="1"/>
    <col min="2571" max="2571" width="15" style="115" customWidth="1"/>
    <col min="2572" max="2572" width="8.75" style="115" customWidth="1"/>
    <col min="2573" max="2573" width="3.25" style="115" customWidth="1"/>
    <col min="2574" max="2574" width="12.75" style="115" customWidth="1"/>
    <col min="2575" max="2575" width="13.625" style="115" customWidth="1"/>
    <col min="2576" max="2816" width="9" style="115"/>
    <col min="2817" max="2817" width="2.875" style="115" customWidth="1"/>
    <col min="2818" max="2818" width="5.625" style="115" customWidth="1"/>
    <col min="2819" max="2819" width="12" style="115" customWidth="1"/>
    <col min="2820" max="2820" width="9.25" style="115" customWidth="1"/>
    <col min="2821" max="2821" width="10.875" style="115" customWidth="1"/>
    <col min="2822" max="2822" width="9.875" style="115" customWidth="1"/>
    <col min="2823" max="2823" width="8.75" style="115" customWidth="1"/>
    <col min="2824" max="2824" width="10.25" style="115" customWidth="1"/>
    <col min="2825" max="2825" width="10" style="115" customWidth="1"/>
    <col min="2826" max="2826" width="7.875" style="115" customWidth="1"/>
    <col min="2827" max="2827" width="15" style="115" customWidth="1"/>
    <col min="2828" max="2828" width="8.75" style="115" customWidth="1"/>
    <col min="2829" max="2829" width="3.25" style="115" customWidth="1"/>
    <col min="2830" max="2830" width="12.75" style="115" customWidth="1"/>
    <col min="2831" max="2831" width="13.625" style="115" customWidth="1"/>
    <col min="2832" max="3072" width="9" style="115"/>
    <col min="3073" max="3073" width="2.875" style="115" customWidth="1"/>
    <col min="3074" max="3074" width="5.625" style="115" customWidth="1"/>
    <col min="3075" max="3075" width="12" style="115" customWidth="1"/>
    <col min="3076" max="3076" width="9.25" style="115" customWidth="1"/>
    <col min="3077" max="3077" width="10.875" style="115" customWidth="1"/>
    <col min="3078" max="3078" width="9.875" style="115" customWidth="1"/>
    <col min="3079" max="3079" width="8.75" style="115" customWidth="1"/>
    <col min="3080" max="3080" width="10.25" style="115" customWidth="1"/>
    <col min="3081" max="3081" width="10" style="115" customWidth="1"/>
    <col min="3082" max="3082" width="7.875" style="115" customWidth="1"/>
    <col min="3083" max="3083" width="15" style="115" customWidth="1"/>
    <col min="3084" max="3084" width="8.75" style="115" customWidth="1"/>
    <col min="3085" max="3085" width="3.25" style="115" customWidth="1"/>
    <col min="3086" max="3086" width="12.75" style="115" customWidth="1"/>
    <col min="3087" max="3087" width="13.625" style="115" customWidth="1"/>
    <col min="3088" max="3328" width="9" style="115"/>
    <col min="3329" max="3329" width="2.875" style="115" customWidth="1"/>
    <col min="3330" max="3330" width="5.625" style="115" customWidth="1"/>
    <col min="3331" max="3331" width="12" style="115" customWidth="1"/>
    <col min="3332" max="3332" width="9.25" style="115" customWidth="1"/>
    <col min="3333" max="3333" width="10.875" style="115" customWidth="1"/>
    <col min="3334" max="3334" width="9.875" style="115" customWidth="1"/>
    <col min="3335" max="3335" width="8.75" style="115" customWidth="1"/>
    <col min="3336" max="3336" width="10.25" style="115" customWidth="1"/>
    <col min="3337" max="3337" width="10" style="115" customWidth="1"/>
    <col min="3338" max="3338" width="7.875" style="115" customWidth="1"/>
    <col min="3339" max="3339" width="15" style="115" customWidth="1"/>
    <col min="3340" max="3340" width="8.75" style="115" customWidth="1"/>
    <col min="3341" max="3341" width="3.25" style="115" customWidth="1"/>
    <col min="3342" max="3342" width="12.75" style="115" customWidth="1"/>
    <col min="3343" max="3343" width="13.625" style="115" customWidth="1"/>
    <col min="3344" max="3584" width="9" style="115"/>
    <col min="3585" max="3585" width="2.875" style="115" customWidth="1"/>
    <col min="3586" max="3586" width="5.625" style="115" customWidth="1"/>
    <col min="3587" max="3587" width="12" style="115" customWidth="1"/>
    <col min="3588" max="3588" width="9.25" style="115" customWidth="1"/>
    <col min="3589" max="3589" width="10.875" style="115" customWidth="1"/>
    <col min="3590" max="3590" width="9.875" style="115" customWidth="1"/>
    <col min="3591" max="3591" width="8.75" style="115" customWidth="1"/>
    <col min="3592" max="3592" width="10.25" style="115" customWidth="1"/>
    <col min="3593" max="3593" width="10" style="115" customWidth="1"/>
    <col min="3594" max="3594" width="7.875" style="115" customWidth="1"/>
    <col min="3595" max="3595" width="15" style="115" customWidth="1"/>
    <col min="3596" max="3596" width="8.75" style="115" customWidth="1"/>
    <col min="3597" max="3597" width="3.25" style="115" customWidth="1"/>
    <col min="3598" max="3598" width="12.75" style="115" customWidth="1"/>
    <col min="3599" max="3599" width="13.625" style="115" customWidth="1"/>
    <col min="3600" max="3840" width="9" style="115"/>
    <col min="3841" max="3841" width="2.875" style="115" customWidth="1"/>
    <col min="3842" max="3842" width="5.625" style="115" customWidth="1"/>
    <col min="3843" max="3843" width="12" style="115" customWidth="1"/>
    <col min="3844" max="3844" width="9.25" style="115" customWidth="1"/>
    <col min="3845" max="3845" width="10.875" style="115" customWidth="1"/>
    <col min="3846" max="3846" width="9.875" style="115" customWidth="1"/>
    <col min="3847" max="3847" width="8.75" style="115" customWidth="1"/>
    <col min="3848" max="3848" width="10.25" style="115" customWidth="1"/>
    <col min="3849" max="3849" width="10" style="115" customWidth="1"/>
    <col min="3850" max="3850" width="7.875" style="115" customWidth="1"/>
    <col min="3851" max="3851" width="15" style="115" customWidth="1"/>
    <col min="3852" max="3852" width="8.75" style="115" customWidth="1"/>
    <col min="3853" max="3853" width="3.25" style="115" customWidth="1"/>
    <col min="3854" max="3854" width="12.75" style="115" customWidth="1"/>
    <col min="3855" max="3855" width="13.625" style="115" customWidth="1"/>
    <col min="3856" max="4096" width="9" style="115"/>
    <col min="4097" max="4097" width="2.875" style="115" customWidth="1"/>
    <col min="4098" max="4098" width="5.625" style="115" customWidth="1"/>
    <col min="4099" max="4099" width="12" style="115" customWidth="1"/>
    <col min="4100" max="4100" width="9.25" style="115" customWidth="1"/>
    <col min="4101" max="4101" width="10.875" style="115" customWidth="1"/>
    <col min="4102" max="4102" width="9.875" style="115" customWidth="1"/>
    <col min="4103" max="4103" width="8.75" style="115" customWidth="1"/>
    <col min="4104" max="4104" width="10.25" style="115" customWidth="1"/>
    <col min="4105" max="4105" width="10" style="115" customWidth="1"/>
    <col min="4106" max="4106" width="7.875" style="115" customWidth="1"/>
    <col min="4107" max="4107" width="15" style="115" customWidth="1"/>
    <col min="4108" max="4108" width="8.75" style="115" customWidth="1"/>
    <col min="4109" max="4109" width="3.25" style="115" customWidth="1"/>
    <col min="4110" max="4110" width="12.75" style="115" customWidth="1"/>
    <col min="4111" max="4111" width="13.625" style="115" customWidth="1"/>
    <col min="4112" max="4352" width="9" style="115"/>
    <col min="4353" max="4353" width="2.875" style="115" customWidth="1"/>
    <col min="4354" max="4354" width="5.625" style="115" customWidth="1"/>
    <col min="4355" max="4355" width="12" style="115" customWidth="1"/>
    <col min="4356" max="4356" width="9.25" style="115" customWidth="1"/>
    <col min="4357" max="4357" width="10.875" style="115" customWidth="1"/>
    <col min="4358" max="4358" width="9.875" style="115" customWidth="1"/>
    <col min="4359" max="4359" width="8.75" style="115" customWidth="1"/>
    <col min="4360" max="4360" width="10.25" style="115" customWidth="1"/>
    <col min="4361" max="4361" width="10" style="115" customWidth="1"/>
    <col min="4362" max="4362" width="7.875" style="115" customWidth="1"/>
    <col min="4363" max="4363" width="15" style="115" customWidth="1"/>
    <col min="4364" max="4364" width="8.75" style="115" customWidth="1"/>
    <col min="4365" max="4365" width="3.25" style="115" customWidth="1"/>
    <col min="4366" max="4366" width="12.75" style="115" customWidth="1"/>
    <col min="4367" max="4367" width="13.625" style="115" customWidth="1"/>
    <col min="4368" max="4608" width="9" style="115"/>
    <col min="4609" max="4609" width="2.875" style="115" customWidth="1"/>
    <col min="4610" max="4610" width="5.625" style="115" customWidth="1"/>
    <col min="4611" max="4611" width="12" style="115" customWidth="1"/>
    <col min="4612" max="4612" width="9.25" style="115" customWidth="1"/>
    <col min="4613" max="4613" width="10.875" style="115" customWidth="1"/>
    <col min="4614" max="4614" width="9.875" style="115" customWidth="1"/>
    <col min="4615" max="4615" width="8.75" style="115" customWidth="1"/>
    <col min="4616" max="4616" width="10.25" style="115" customWidth="1"/>
    <col min="4617" max="4617" width="10" style="115" customWidth="1"/>
    <col min="4618" max="4618" width="7.875" style="115" customWidth="1"/>
    <col min="4619" max="4619" width="15" style="115" customWidth="1"/>
    <col min="4620" max="4620" width="8.75" style="115" customWidth="1"/>
    <col min="4621" max="4621" width="3.25" style="115" customWidth="1"/>
    <col min="4622" max="4622" width="12.75" style="115" customWidth="1"/>
    <col min="4623" max="4623" width="13.625" style="115" customWidth="1"/>
    <col min="4624" max="4864" width="9" style="115"/>
    <col min="4865" max="4865" width="2.875" style="115" customWidth="1"/>
    <col min="4866" max="4866" width="5.625" style="115" customWidth="1"/>
    <col min="4867" max="4867" width="12" style="115" customWidth="1"/>
    <col min="4868" max="4868" width="9.25" style="115" customWidth="1"/>
    <col min="4869" max="4869" width="10.875" style="115" customWidth="1"/>
    <col min="4870" max="4870" width="9.875" style="115" customWidth="1"/>
    <col min="4871" max="4871" width="8.75" style="115" customWidth="1"/>
    <col min="4872" max="4872" width="10.25" style="115" customWidth="1"/>
    <col min="4873" max="4873" width="10" style="115" customWidth="1"/>
    <col min="4874" max="4874" width="7.875" style="115" customWidth="1"/>
    <col min="4875" max="4875" width="15" style="115" customWidth="1"/>
    <col min="4876" max="4876" width="8.75" style="115" customWidth="1"/>
    <col min="4877" max="4877" width="3.25" style="115" customWidth="1"/>
    <col min="4878" max="4878" width="12.75" style="115" customWidth="1"/>
    <col min="4879" max="4879" width="13.625" style="115" customWidth="1"/>
    <col min="4880" max="5120" width="9" style="115"/>
    <col min="5121" max="5121" width="2.875" style="115" customWidth="1"/>
    <col min="5122" max="5122" width="5.625" style="115" customWidth="1"/>
    <col min="5123" max="5123" width="12" style="115" customWidth="1"/>
    <col min="5124" max="5124" width="9.25" style="115" customWidth="1"/>
    <col min="5125" max="5125" width="10.875" style="115" customWidth="1"/>
    <col min="5126" max="5126" width="9.875" style="115" customWidth="1"/>
    <col min="5127" max="5127" width="8.75" style="115" customWidth="1"/>
    <col min="5128" max="5128" width="10.25" style="115" customWidth="1"/>
    <col min="5129" max="5129" width="10" style="115" customWidth="1"/>
    <col min="5130" max="5130" width="7.875" style="115" customWidth="1"/>
    <col min="5131" max="5131" width="15" style="115" customWidth="1"/>
    <col min="5132" max="5132" width="8.75" style="115" customWidth="1"/>
    <col min="5133" max="5133" width="3.25" style="115" customWidth="1"/>
    <col min="5134" max="5134" width="12.75" style="115" customWidth="1"/>
    <col min="5135" max="5135" width="13.625" style="115" customWidth="1"/>
    <col min="5136" max="5376" width="9" style="115"/>
    <col min="5377" max="5377" width="2.875" style="115" customWidth="1"/>
    <col min="5378" max="5378" width="5.625" style="115" customWidth="1"/>
    <col min="5379" max="5379" width="12" style="115" customWidth="1"/>
    <col min="5380" max="5380" width="9.25" style="115" customWidth="1"/>
    <col min="5381" max="5381" width="10.875" style="115" customWidth="1"/>
    <col min="5382" max="5382" width="9.875" style="115" customWidth="1"/>
    <col min="5383" max="5383" width="8.75" style="115" customWidth="1"/>
    <col min="5384" max="5384" width="10.25" style="115" customWidth="1"/>
    <col min="5385" max="5385" width="10" style="115" customWidth="1"/>
    <col min="5386" max="5386" width="7.875" style="115" customWidth="1"/>
    <col min="5387" max="5387" width="15" style="115" customWidth="1"/>
    <col min="5388" max="5388" width="8.75" style="115" customWidth="1"/>
    <col min="5389" max="5389" width="3.25" style="115" customWidth="1"/>
    <col min="5390" max="5390" width="12.75" style="115" customWidth="1"/>
    <col min="5391" max="5391" width="13.625" style="115" customWidth="1"/>
    <col min="5392" max="5632" width="9" style="115"/>
    <col min="5633" max="5633" width="2.875" style="115" customWidth="1"/>
    <col min="5634" max="5634" width="5.625" style="115" customWidth="1"/>
    <col min="5635" max="5635" width="12" style="115" customWidth="1"/>
    <col min="5636" max="5636" width="9.25" style="115" customWidth="1"/>
    <col min="5637" max="5637" width="10.875" style="115" customWidth="1"/>
    <col min="5638" max="5638" width="9.875" style="115" customWidth="1"/>
    <col min="5639" max="5639" width="8.75" style="115" customWidth="1"/>
    <col min="5640" max="5640" width="10.25" style="115" customWidth="1"/>
    <col min="5641" max="5641" width="10" style="115" customWidth="1"/>
    <col min="5642" max="5642" width="7.875" style="115" customWidth="1"/>
    <col min="5643" max="5643" width="15" style="115" customWidth="1"/>
    <col min="5644" max="5644" width="8.75" style="115" customWidth="1"/>
    <col min="5645" max="5645" width="3.25" style="115" customWidth="1"/>
    <col min="5646" max="5646" width="12.75" style="115" customWidth="1"/>
    <col min="5647" max="5647" width="13.625" style="115" customWidth="1"/>
    <col min="5648" max="5888" width="9" style="115"/>
    <col min="5889" max="5889" width="2.875" style="115" customWidth="1"/>
    <col min="5890" max="5890" width="5.625" style="115" customWidth="1"/>
    <col min="5891" max="5891" width="12" style="115" customWidth="1"/>
    <col min="5892" max="5892" width="9.25" style="115" customWidth="1"/>
    <col min="5893" max="5893" width="10.875" style="115" customWidth="1"/>
    <col min="5894" max="5894" width="9.875" style="115" customWidth="1"/>
    <col min="5895" max="5895" width="8.75" style="115" customWidth="1"/>
    <col min="5896" max="5896" width="10.25" style="115" customWidth="1"/>
    <col min="5897" max="5897" width="10" style="115" customWidth="1"/>
    <col min="5898" max="5898" width="7.875" style="115" customWidth="1"/>
    <col min="5899" max="5899" width="15" style="115" customWidth="1"/>
    <col min="5900" max="5900" width="8.75" style="115" customWidth="1"/>
    <col min="5901" max="5901" width="3.25" style="115" customWidth="1"/>
    <col min="5902" max="5902" width="12.75" style="115" customWidth="1"/>
    <col min="5903" max="5903" width="13.625" style="115" customWidth="1"/>
    <col min="5904" max="6144" width="9" style="115"/>
    <col min="6145" max="6145" width="2.875" style="115" customWidth="1"/>
    <col min="6146" max="6146" width="5.625" style="115" customWidth="1"/>
    <col min="6147" max="6147" width="12" style="115" customWidth="1"/>
    <col min="6148" max="6148" width="9.25" style="115" customWidth="1"/>
    <col min="6149" max="6149" width="10.875" style="115" customWidth="1"/>
    <col min="6150" max="6150" width="9.875" style="115" customWidth="1"/>
    <col min="6151" max="6151" width="8.75" style="115" customWidth="1"/>
    <col min="6152" max="6152" width="10.25" style="115" customWidth="1"/>
    <col min="6153" max="6153" width="10" style="115" customWidth="1"/>
    <col min="6154" max="6154" width="7.875" style="115" customWidth="1"/>
    <col min="6155" max="6155" width="15" style="115" customWidth="1"/>
    <col min="6156" max="6156" width="8.75" style="115" customWidth="1"/>
    <col min="6157" max="6157" width="3.25" style="115" customWidth="1"/>
    <col min="6158" max="6158" width="12.75" style="115" customWidth="1"/>
    <col min="6159" max="6159" width="13.625" style="115" customWidth="1"/>
    <col min="6160" max="6400" width="9" style="115"/>
    <col min="6401" max="6401" width="2.875" style="115" customWidth="1"/>
    <col min="6402" max="6402" width="5.625" style="115" customWidth="1"/>
    <col min="6403" max="6403" width="12" style="115" customWidth="1"/>
    <col min="6404" max="6404" width="9.25" style="115" customWidth="1"/>
    <col min="6405" max="6405" width="10.875" style="115" customWidth="1"/>
    <col min="6406" max="6406" width="9.875" style="115" customWidth="1"/>
    <col min="6407" max="6407" width="8.75" style="115" customWidth="1"/>
    <col min="6408" max="6408" width="10.25" style="115" customWidth="1"/>
    <col min="6409" max="6409" width="10" style="115" customWidth="1"/>
    <col min="6410" max="6410" width="7.875" style="115" customWidth="1"/>
    <col min="6411" max="6411" width="15" style="115" customWidth="1"/>
    <col min="6412" max="6412" width="8.75" style="115" customWidth="1"/>
    <col min="6413" max="6413" width="3.25" style="115" customWidth="1"/>
    <col min="6414" max="6414" width="12.75" style="115" customWidth="1"/>
    <col min="6415" max="6415" width="13.625" style="115" customWidth="1"/>
    <col min="6416" max="6656" width="9" style="115"/>
    <col min="6657" max="6657" width="2.875" style="115" customWidth="1"/>
    <col min="6658" max="6658" width="5.625" style="115" customWidth="1"/>
    <col min="6659" max="6659" width="12" style="115" customWidth="1"/>
    <col min="6660" max="6660" width="9.25" style="115" customWidth="1"/>
    <col min="6661" max="6661" width="10.875" style="115" customWidth="1"/>
    <col min="6662" max="6662" width="9.875" style="115" customWidth="1"/>
    <col min="6663" max="6663" width="8.75" style="115" customWidth="1"/>
    <col min="6664" max="6664" width="10.25" style="115" customWidth="1"/>
    <col min="6665" max="6665" width="10" style="115" customWidth="1"/>
    <col min="6666" max="6666" width="7.875" style="115" customWidth="1"/>
    <col min="6667" max="6667" width="15" style="115" customWidth="1"/>
    <col min="6668" max="6668" width="8.75" style="115" customWidth="1"/>
    <col min="6669" max="6669" width="3.25" style="115" customWidth="1"/>
    <col min="6670" max="6670" width="12.75" style="115" customWidth="1"/>
    <col min="6671" max="6671" width="13.625" style="115" customWidth="1"/>
    <col min="6672" max="6912" width="9" style="115"/>
    <col min="6913" max="6913" width="2.875" style="115" customWidth="1"/>
    <col min="6914" max="6914" width="5.625" style="115" customWidth="1"/>
    <col min="6915" max="6915" width="12" style="115" customWidth="1"/>
    <col min="6916" max="6916" width="9.25" style="115" customWidth="1"/>
    <col min="6917" max="6917" width="10.875" style="115" customWidth="1"/>
    <col min="6918" max="6918" width="9.875" style="115" customWidth="1"/>
    <col min="6919" max="6919" width="8.75" style="115" customWidth="1"/>
    <col min="6920" max="6920" width="10.25" style="115" customWidth="1"/>
    <col min="6921" max="6921" width="10" style="115" customWidth="1"/>
    <col min="6922" max="6922" width="7.875" style="115" customWidth="1"/>
    <col min="6923" max="6923" width="15" style="115" customWidth="1"/>
    <col min="6924" max="6924" width="8.75" style="115" customWidth="1"/>
    <col min="6925" max="6925" width="3.25" style="115" customWidth="1"/>
    <col min="6926" max="6926" width="12.75" style="115" customWidth="1"/>
    <col min="6927" max="6927" width="13.625" style="115" customWidth="1"/>
    <col min="6928" max="7168" width="9" style="115"/>
    <col min="7169" max="7169" width="2.875" style="115" customWidth="1"/>
    <col min="7170" max="7170" width="5.625" style="115" customWidth="1"/>
    <col min="7171" max="7171" width="12" style="115" customWidth="1"/>
    <col min="7172" max="7172" width="9.25" style="115" customWidth="1"/>
    <col min="7173" max="7173" width="10.875" style="115" customWidth="1"/>
    <col min="7174" max="7174" width="9.875" style="115" customWidth="1"/>
    <col min="7175" max="7175" width="8.75" style="115" customWidth="1"/>
    <col min="7176" max="7176" width="10.25" style="115" customWidth="1"/>
    <col min="7177" max="7177" width="10" style="115" customWidth="1"/>
    <col min="7178" max="7178" width="7.875" style="115" customWidth="1"/>
    <col min="7179" max="7179" width="15" style="115" customWidth="1"/>
    <col min="7180" max="7180" width="8.75" style="115" customWidth="1"/>
    <col min="7181" max="7181" width="3.25" style="115" customWidth="1"/>
    <col min="7182" max="7182" width="12.75" style="115" customWidth="1"/>
    <col min="7183" max="7183" width="13.625" style="115" customWidth="1"/>
    <col min="7184" max="7424" width="9" style="115"/>
    <col min="7425" max="7425" width="2.875" style="115" customWidth="1"/>
    <col min="7426" max="7426" width="5.625" style="115" customWidth="1"/>
    <col min="7427" max="7427" width="12" style="115" customWidth="1"/>
    <col min="7428" max="7428" width="9.25" style="115" customWidth="1"/>
    <col min="7429" max="7429" width="10.875" style="115" customWidth="1"/>
    <col min="7430" max="7430" width="9.875" style="115" customWidth="1"/>
    <col min="7431" max="7431" width="8.75" style="115" customWidth="1"/>
    <col min="7432" max="7432" width="10.25" style="115" customWidth="1"/>
    <col min="7433" max="7433" width="10" style="115" customWidth="1"/>
    <col min="7434" max="7434" width="7.875" style="115" customWidth="1"/>
    <col min="7435" max="7435" width="15" style="115" customWidth="1"/>
    <col min="7436" max="7436" width="8.75" style="115" customWidth="1"/>
    <col min="7437" max="7437" width="3.25" style="115" customWidth="1"/>
    <col min="7438" max="7438" width="12.75" style="115" customWidth="1"/>
    <col min="7439" max="7439" width="13.625" style="115" customWidth="1"/>
    <col min="7440" max="7680" width="9" style="115"/>
    <col min="7681" max="7681" width="2.875" style="115" customWidth="1"/>
    <col min="7682" max="7682" width="5.625" style="115" customWidth="1"/>
    <col min="7683" max="7683" width="12" style="115" customWidth="1"/>
    <col min="7684" max="7684" width="9.25" style="115" customWidth="1"/>
    <col min="7685" max="7685" width="10.875" style="115" customWidth="1"/>
    <col min="7686" max="7686" width="9.875" style="115" customWidth="1"/>
    <col min="7687" max="7687" width="8.75" style="115" customWidth="1"/>
    <col min="7688" max="7688" width="10.25" style="115" customWidth="1"/>
    <col min="7689" max="7689" width="10" style="115" customWidth="1"/>
    <col min="7690" max="7690" width="7.875" style="115" customWidth="1"/>
    <col min="7691" max="7691" width="15" style="115" customWidth="1"/>
    <col min="7692" max="7692" width="8.75" style="115" customWidth="1"/>
    <col min="7693" max="7693" width="3.25" style="115" customWidth="1"/>
    <col min="7694" max="7694" width="12.75" style="115" customWidth="1"/>
    <col min="7695" max="7695" width="13.625" style="115" customWidth="1"/>
    <col min="7696" max="7936" width="9" style="115"/>
    <col min="7937" max="7937" width="2.875" style="115" customWidth="1"/>
    <col min="7938" max="7938" width="5.625" style="115" customWidth="1"/>
    <col min="7939" max="7939" width="12" style="115" customWidth="1"/>
    <col min="7940" max="7940" width="9.25" style="115" customWidth="1"/>
    <col min="7941" max="7941" width="10.875" style="115" customWidth="1"/>
    <col min="7942" max="7942" width="9.875" style="115" customWidth="1"/>
    <col min="7943" max="7943" width="8.75" style="115" customWidth="1"/>
    <col min="7944" max="7944" width="10.25" style="115" customWidth="1"/>
    <col min="7945" max="7945" width="10" style="115" customWidth="1"/>
    <col min="7946" max="7946" width="7.875" style="115" customWidth="1"/>
    <col min="7947" max="7947" width="15" style="115" customWidth="1"/>
    <col min="7948" max="7948" width="8.75" style="115" customWidth="1"/>
    <col min="7949" max="7949" width="3.25" style="115" customWidth="1"/>
    <col min="7950" max="7950" width="12.75" style="115" customWidth="1"/>
    <col min="7951" max="7951" width="13.625" style="115" customWidth="1"/>
    <col min="7952" max="8192" width="9" style="115"/>
    <col min="8193" max="8193" width="2.875" style="115" customWidth="1"/>
    <col min="8194" max="8194" width="5.625" style="115" customWidth="1"/>
    <col min="8195" max="8195" width="12" style="115" customWidth="1"/>
    <col min="8196" max="8196" width="9.25" style="115" customWidth="1"/>
    <col min="8197" max="8197" width="10.875" style="115" customWidth="1"/>
    <col min="8198" max="8198" width="9.875" style="115" customWidth="1"/>
    <col min="8199" max="8199" width="8.75" style="115" customWidth="1"/>
    <col min="8200" max="8200" width="10.25" style="115" customWidth="1"/>
    <col min="8201" max="8201" width="10" style="115" customWidth="1"/>
    <col min="8202" max="8202" width="7.875" style="115" customWidth="1"/>
    <col min="8203" max="8203" width="15" style="115" customWidth="1"/>
    <col min="8204" max="8204" width="8.75" style="115" customWidth="1"/>
    <col min="8205" max="8205" width="3.25" style="115" customWidth="1"/>
    <col min="8206" max="8206" width="12.75" style="115" customWidth="1"/>
    <col min="8207" max="8207" width="13.625" style="115" customWidth="1"/>
    <col min="8208" max="8448" width="9" style="115"/>
    <col min="8449" max="8449" width="2.875" style="115" customWidth="1"/>
    <col min="8450" max="8450" width="5.625" style="115" customWidth="1"/>
    <col min="8451" max="8451" width="12" style="115" customWidth="1"/>
    <col min="8452" max="8452" width="9.25" style="115" customWidth="1"/>
    <col min="8453" max="8453" width="10.875" style="115" customWidth="1"/>
    <col min="8454" max="8454" width="9.875" style="115" customWidth="1"/>
    <col min="8455" max="8455" width="8.75" style="115" customWidth="1"/>
    <col min="8456" max="8456" width="10.25" style="115" customWidth="1"/>
    <col min="8457" max="8457" width="10" style="115" customWidth="1"/>
    <col min="8458" max="8458" width="7.875" style="115" customWidth="1"/>
    <col min="8459" max="8459" width="15" style="115" customWidth="1"/>
    <col min="8460" max="8460" width="8.75" style="115" customWidth="1"/>
    <col min="8461" max="8461" width="3.25" style="115" customWidth="1"/>
    <col min="8462" max="8462" width="12.75" style="115" customWidth="1"/>
    <col min="8463" max="8463" width="13.625" style="115" customWidth="1"/>
    <col min="8464" max="8704" width="9" style="115"/>
    <col min="8705" max="8705" width="2.875" style="115" customWidth="1"/>
    <col min="8706" max="8706" width="5.625" style="115" customWidth="1"/>
    <col min="8707" max="8707" width="12" style="115" customWidth="1"/>
    <col min="8708" max="8708" width="9.25" style="115" customWidth="1"/>
    <col min="8709" max="8709" width="10.875" style="115" customWidth="1"/>
    <col min="8710" max="8710" width="9.875" style="115" customWidth="1"/>
    <col min="8711" max="8711" width="8.75" style="115" customWidth="1"/>
    <col min="8712" max="8712" width="10.25" style="115" customWidth="1"/>
    <col min="8713" max="8713" width="10" style="115" customWidth="1"/>
    <col min="8714" max="8714" width="7.875" style="115" customWidth="1"/>
    <col min="8715" max="8715" width="15" style="115" customWidth="1"/>
    <col min="8716" max="8716" width="8.75" style="115" customWidth="1"/>
    <col min="8717" max="8717" width="3.25" style="115" customWidth="1"/>
    <col min="8718" max="8718" width="12.75" style="115" customWidth="1"/>
    <col min="8719" max="8719" width="13.625" style="115" customWidth="1"/>
    <col min="8720" max="8960" width="9" style="115"/>
    <col min="8961" max="8961" width="2.875" style="115" customWidth="1"/>
    <col min="8962" max="8962" width="5.625" style="115" customWidth="1"/>
    <col min="8963" max="8963" width="12" style="115" customWidth="1"/>
    <col min="8964" max="8964" width="9.25" style="115" customWidth="1"/>
    <col min="8965" max="8965" width="10.875" style="115" customWidth="1"/>
    <col min="8966" max="8966" width="9.875" style="115" customWidth="1"/>
    <col min="8967" max="8967" width="8.75" style="115" customWidth="1"/>
    <col min="8968" max="8968" width="10.25" style="115" customWidth="1"/>
    <col min="8969" max="8969" width="10" style="115" customWidth="1"/>
    <col min="8970" max="8970" width="7.875" style="115" customWidth="1"/>
    <col min="8971" max="8971" width="15" style="115" customWidth="1"/>
    <col min="8972" max="8972" width="8.75" style="115" customWidth="1"/>
    <col min="8973" max="8973" width="3.25" style="115" customWidth="1"/>
    <col min="8974" max="8974" width="12.75" style="115" customWidth="1"/>
    <col min="8975" max="8975" width="13.625" style="115" customWidth="1"/>
    <col min="8976" max="9216" width="9" style="115"/>
    <col min="9217" max="9217" width="2.875" style="115" customWidth="1"/>
    <col min="9218" max="9218" width="5.625" style="115" customWidth="1"/>
    <col min="9219" max="9219" width="12" style="115" customWidth="1"/>
    <col min="9220" max="9220" width="9.25" style="115" customWidth="1"/>
    <col min="9221" max="9221" width="10.875" style="115" customWidth="1"/>
    <col min="9222" max="9222" width="9.875" style="115" customWidth="1"/>
    <col min="9223" max="9223" width="8.75" style="115" customWidth="1"/>
    <col min="9224" max="9224" width="10.25" style="115" customWidth="1"/>
    <col min="9225" max="9225" width="10" style="115" customWidth="1"/>
    <col min="9226" max="9226" width="7.875" style="115" customWidth="1"/>
    <col min="9227" max="9227" width="15" style="115" customWidth="1"/>
    <col min="9228" max="9228" width="8.75" style="115" customWidth="1"/>
    <col min="9229" max="9229" width="3.25" style="115" customWidth="1"/>
    <col min="9230" max="9230" width="12.75" style="115" customWidth="1"/>
    <col min="9231" max="9231" width="13.625" style="115" customWidth="1"/>
    <col min="9232" max="9472" width="9" style="115"/>
    <col min="9473" max="9473" width="2.875" style="115" customWidth="1"/>
    <col min="9474" max="9474" width="5.625" style="115" customWidth="1"/>
    <col min="9475" max="9475" width="12" style="115" customWidth="1"/>
    <col min="9476" max="9476" width="9.25" style="115" customWidth="1"/>
    <col min="9477" max="9477" width="10.875" style="115" customWidth="1"/>
    <col min="9478" max="9478" width="9.875" style="115" customWidth="1"/>
    <col min="9479" max="9479" width="8.75" style="115" customWidth="1"/>
    <col min="9480" max="9480" width="10.25" style="115" customWidth="1"/>
    <col min="9481" max="9481" width="10" style="115" customWidth="1"/>
    <col min="9482" max="9482" width="7.875" style="115" customWidth="1"/>
    <col min="9483" max="9483" width="15" style="115" customWidth="1"/>
    <col min="9484" max="9484" width="8.75" style="115" customWidth="1"/>
    <col min="9485" max="9485" width="3.25" style="115" customWidth="1"/>
    <col min="9486" max="9486" width="12.75" style="115" customWidth="1"/>
    <col min="9487" max="9487" width="13.625" style="115" customWidth="1"/>
    <col min="9488" max="9728" width="9" style="115"/>
    <col min="9729" max="9729" width="2.875" style="115" customWidth="1"/>
    <col min="9730" max="9730" width="5.625" style="115" customWidth="1"/>
    <col min="9731" max="9731" width="12" style="115" customWidth="1"/>
    <col min="9732" max="9732" width="9.25" style="115" customWidth="1"/>
    <col min="9733" max="9733" width="10.875" style="115" customWidth="1"/>
    <col min="9734" max="9734" width="9.875" style="115" customWidth="1"/>
    <col min="9735" max="9735" width="8.75" style="115" customWidth="1"/>
    <col min="9736" max="9736" width="10.25" style="115" customWidth="1"/>
    <col min="9737" max="9737" width="10" style="115" customWidth="1"/>
    <col min="9738" max="9738" width="7.875" style="115" customWidth="1"/>
    <col min="9739" max="9739" width="15" style="115" customWidth="1"/>
    <col min="9740" max="9740" width="8.75" style="115" customWidth="1"/>
    <col min="9741" max="9741" width="3.25" style="115" customWidth="1"/>
    <col min="9742" max="9742" width="12.75" style="115" customWidth="1"/>
    <col min="9743" max="9743" width="13.625" style="115" customWidth="1"/>
    <col min="9744" max="9984" width="9" style="115"/>
    <col min="9985" max="9985" width="2.875" style="115" customWidth="1"/>
    <col min="9986" max="9986" width="5.625" style="115" customWidth="1"/>
    <col min="9987" max="9987" width="12" style="115" customWidth="1"/>
    <col min="9988" max="9988" width="9.25" style="115" customWidth="1"/>
    <col min="9989" max="9989" width="10.875" style="115" customWidth="1"/>
    <col min="9990" max="9990" width="9.875" style="115" customWidth="1"/>
    <col min="9991" max="9991" width="8.75" style="115" customWidth="1"/>
    <col min="9992" max="9992" width="10.25" style="115" customWidth="1"/>
    <col min="9993" max="9993" width="10" style="115" customWidth="1"/>
    <col min="9994" max="9994" width="7.875" style="115" customWidth="1"/>
    <col min="9995" max="9995" width="15" style="115" customWidth="1"/>
    <col min="9996" max="9996" width="8.75" style="115" customWidth="1"/>
    <col min="9997" max="9997" width="3.25" style="115" customWidth="1"/>
    <col min="9998" max="9998" width="12.75" style="115" customWidth="1"/>
    <col min="9999" max="9999" width="13.625" style="115" customWidth="1"/>
    <col min="10000" max="10240" width="9" style="115"/>
    <col min="10241" max="10241" width="2.875" style="115" customWidth="1"/>
    <col min="10242" max="10242" width="5.625" style="115" customWidth="1"/>
    <col min="10243" max="10243" width="12" style="115" customWidth="1"/>
    <col min="10244" max="10244" width="9.25" style="115" customWidth="1"/>
    <col min="10245" max="10245" width="10.875" style="115" customWidth="1"/>
    <col min="10246" max="10246" width="9.875" style="115" customWidth="1"/>
    <col min="10247" max="10247" width="8.75" style="115" customWidth="1"/>
    <col min="10248" max="10248" width="10.25" style="115" customWidth="1"/>
    <col min="10249" max="10249" width="10" style="115" customWidth="1"/>
    <col min="10250" max="10250" width="7.875" style="115" customWidth="1"/>
    <col min="10251" max="10251" width="15" style="115" customWidth="1"/>
    <col min="10252" max="10252" width="8.75" style="115" customWidth="1"/>
    <col min="10253" max="10253" width="3.25" style="115" customWidth="1"/>
    <col min="10254" max="10254" width="12.75" style="115" customWidth="1"/>
    <col min="10255" max="10255" width="13.625" style="115" customWidth="1"/>
    <col min="10256" max="10496" width="9" style="115"/>
    <col min="10497" max="10497" width="2.875" style="115" customWidth="1"/>
    <col min="10498" max="10498" width="5.625" style="115" customWidth="1"/>
    <col min="10499" max="10499" width="12" style="115" customWidth="1"/>
    <col min="10500" max="10500" width="9.25" style="115" customWidth="1"/>
    <col min="10501" max="10501" width="10.875" style="115" customWidth="1"/>
    <col min="10502" max="10502" width="9.875" style="115" customWidth="1"/>
    <col min="10503" max="10503" width="8.75" style="115" customWidth="1"/>
    <col min="10504" max="10504" width="10.25" style="115" customWidth="1"/>
    <col min="10505" max="10505" width="10" style="115" customWidth="1"/>
    <col min="10506" max="10506" width="7.875" style="115" customWidth="1"/>
    <col min="10507" max="10507" width="15" style="115" customWidth="1"/>
    <col min="10508" max="10508" width="8.75" style="115" customWidth="1"/>
    <col min="10509" max="10509" width="3.25" style="115" customWidth="1"/>
    <col min="10510" max="10510" width="12.75" style="115" customWidth="1"/>
    <col min="10511" max="10511" width="13.625" style="115" customWidth="1"/>
    <col min="10512" max="10752" width="9" style="115"/>
    <col min="10753" max="10753" width="2.875" style="115" customWidth="1"/>
    <col min="10754" max="10754" width="5.625" style="115" customWidth="1"/>
    <col min="10755" max="10755" width="12" style="115" customWidth="1"/>
    <col min="10756" max="10756" width="9.25" style="115" customWidth="1"/>
    <col min="10757" max="10757" width="10.875" style="115" customWidth="1"/>
    <col min="10758" max="10758" width="9.875" style="115" customWidth="1"/>
    <col min="10759" max="10759" width="8.75" style="115" customWidth="1"/>
    <col min="10760" max="10760" width="10.25" style="115" customWidth="1"/>
    <col min="10761" max="10761" width="10" style="115" customWidth="1"/>
    <col min="10762" max="10762" width="7.875" style="115" customWidth="1"/>
    <col min="10763" max="10763" width="15" style="115" customWidth="1"/>
    <col min="10764" max="10764" width="8.75" style="115" customWidth="1"/>
    <col min="10765" max="10765" width="3.25" style="115" customWidth="1"/>
    <col min="10766" max="10766" width="12.75" style="115" customWidth="1"/>
    <col min="10767" max="10767" width="13.625" style="115" customWidth="1"/>
    <col min="10768" max="11008" width="9" style="115"/>
    <col min="11009" max="11009" width="2.875" style="115" customWidth="1"/>
    <col min="11010" max="11010" width="5.625" style="115" customWidth="1"/>
    <col min="11011" max="11011" width="12" style="115" customWidth="1"/>
    <col min="11012" max="11012" width="9.25" style="115" customWidth="1"/>
    <col min="11013" max="11013" width="10.875" style="115" customWidth="1"/>
    <col min="11014" max="11014" width="9.875" style="115" customWidth="1"/>
    <col min="11015" max="11015" width="8.75" style="115" customWidth="1"/>
    <col min="11016" max="11016" width="10.25" style="115" customWidth="1"/>
    <col min="11017" max="11017" width="10" style="115" customWidth="1"/>
    <col min="11018" max="11018" width="7.875" style="115" customWidth="1"/>
    <col min="11019" max="11019" width="15" style="115" customWidth="1"/>
    <col min="11020" max="11020" width="8.75" style="115" customWidth="1"/>
    <col min="11021" max="11021" width="3.25" style="115" customWidth="1"/>
    <col min="11022" max="11022" width="12.75" style="115" customWidth="1"/>
    <col min="11023" max="11023" width="13.625" style="115" customWidth="1"/>
    <col min="11024" max="11264" width="9" style="115"/>
    <col min="11265" max="11265" width="2.875" style="115" customWidth="1"/>
    <col min="11266" max="11266" width="5.625" style="115" customWidth="1"/>
    <col min="11267" max="11267" width="12" style="115" customWidth="1"/>
    <col min="11268" max="11268" width="9.25" style="115" customWidth="1"/>
    <col min="11269" max="11269" width="10.875" style="115" customWidth="1"/>
    <col min="11270" max="11270" width="9.875" style="115" customWidth="1"/>
    <col min="11271" max="11271" width="8.75" style="115" customWidth="1"/>
    <col min="11272" max="11272" width="10.25" style="115" customWidth="1"/>
    <col min="11273" max="11273" width="10" style="115" customWidth="1"/>
    <col min="11274" max="11274" width="7.875" style="115" customWidth="1"/>
    <col min="11275" max="11275" width="15" style="115" customWidth="1"/>
    <col min="11276" max="11276" width="8.75" style="115" customWidth="1"/>
    <col min="11277" max="11277" width="3.25" style="115" customWidth="1"/>
    <col min="11278" max="11278" width="12.75" style="115" customWidth="1"/>
    <col min="11279" max="11279" width="13.625" style="115" customWidth="1"/>
    <col min="11280" max="11520" width="9" style="115"/>
    <col min="11521" max="11521" width="2.875" style="115" customWidth="1"/>
    <col min="11522" max="11522" width="5.625" style="115" customWidth="1"/>
    <col min="11523" max="11523" width="12" style="115" customWidth="1"/>
    <col min="11524" max="11524" width="9.25" style="115" customWidth="1"/>
    <col min="11525" max="11525" width="10.875" style="115" customWidth="1"/>
    <col min="11526" max="11526" width="9.875" style="115" customWidth="1"/>
    <col min="11527" max="11527" width="8.75" style="115" customWidth="1"/>
    <col min="11528" max="11528" width="10.25" style="115" customWidth="1"/>
    <col min="11529" max="11529" width="10" style="115" customWidth="1"/>
    <col min="11530" max="11530" width="7.875" style="115" customWidth="1"/>
    <col min="11531" max="11531" width="15" style="115" customWidth="1"/>
    <col min="11532" max="11532" width="8.75" style="115" customWidth="1"/>
    <col min="11533" max="11533" width="3.25" style="115" customWidth="1"/>
    <col min="11534" max="11534" width="12.75" style="115" customWidth="1"/>
    <col min="11535" max="11535" width="13.625" style="115" customWidth="1"/>
    <col min="11536" max="11776" width="9" style="115"/>
    <col min="11777" max="11777" width="2.875" style="115" customWidth="1"/>
    <col min="11778" max="11778" width="5.625" style="115" customWidth="1"/>
    <col min="11779" max="11779" width="12" style="115" customWidth="1"/>
    <col min="11780" max="11780" width="9.25" style="115" customWidth="1"/>
    <col min="11781" max="11781" width="10.875" style="115" customWidth="1"/>
    <col min="11782" max="11782" width="9.875" style="115" customWidth="1"/>
    <col min="11783" max="11783" width="8.75" style="115" customWidth="1"/>
    <col min="11784" max="11784" width="10.25" style="115" customWidth="1"/>
    <col min="11785" max="11785" width="10" style="115" customWidth="1"/>
    <col min="11786" max="11786" width="7.875" style="115" customWidth="1"/>
    <col min="11787" max="11787" width="15" style="115" customWidth="1"/>
    <col min="11788" max="11788" width="8.75" style="115" customWidth="1"/>
    <col min="11789" max="11789" width="3.25" style="115" customWidth="1"/>
    <col min="11790" max="11790" width="12.75" style="115" customWidth="1"/>
    <col min="11791" max="11791" width="13.625" style="115" customWidth="1"/>
    <col min="11792" max="12032" width="9" style="115"/>
    <col min="12033" max="12033" width="2.875" style="115" customWidth="1"/>
    <col min="12034" max="12034" width="5.625" style="115" customWidth="1"/>
    <col min="12035" max="12035" width="12" style="115" customWidth="1"/>
    <col min="12036" max="12036" width="9.25" style="115" customWidth="1"/>
    <col min="12037" max="12037" width="10.875" style="115" customWidth="1"/>
    <col min="12038" max="12038" width="9.875" style="115" customWidth="1"/>
    <col min="12039" max="12039" width="8.75" style="115" customWidth="1"/>
    <col min="12040" max="12040" width="10.25" style="115" customWidth="1"/>
    <col min="12041" max="12041" width="10" style="115" customWidth="1"/>
    <col min="12042" max="12042" width="7.875" style="115" customWidth="1"/>
    <col min="12043" max="12043" width="15" style="115" customWidth="1"/>
    <col min="12044" max="12044" width="8.75" style="115" customWidth="1"/>
    <col min="12045" max="12045" width="3.25" style="115" customWidth="1"/>
    <col min="12046" max="12046" width="12.75" style="115" customWidth="1"/>
    <col min="12047" max="12047" width="13.625" style="115" customWidth="1"/>
    <col min="12048" max="12288" width="9" style="115"/>
    <col min="12289" max="12289" width="2.875" style="115" customWidth="1"/>
    <col min="12290" max="12290" width="5.625" style="115" customWidth="1"/>
    <col min="12291" max="12291" width="12" style="115" customWidth="1"/>
    <col min="12292" max="12292" width="9.25" style="115" customWidth="1"/>
    <col min="12293" max="12293" width="10.875" style="115" customWidth="1"/>
    <col min="12294" max="12294" width="9.875" style="115" customWidth="1"/>
    <col min="12295" max="12295" width="8.75" style="115" customWidth="1"/>
    <col min="12296" max="12296" width="10.25" style="115" customWidth="1"/>
    <col min="12297" max="12297" width="10" style="115" customWidth="1"/>
    <col min="12298" max="12298" width="7.875" style="115" customWidth="1"/>
    <col min="12299" max="12299" width="15" style="115" customWidth="1"/>
    <col min="12300" max="12300" width="8.75" style="115" customWidth="1"/>
    <col min="12301" max="12301" width="3.25" style="115" customWidth="1"/>
    <col min="12302" max="12302" width="12.75" style="115" customWidth="1"/>
    <col min="12303" max="12303" width="13.625" style="115" customWidth="1"/>
    <col min="12304" max="12544" width="9" style="115"/>
    <col min="12545" max="12545" width="2.875" style="115" customWidth="1"/>
    <col min="12546" max="12546" width="5.625" style="115" customWidth="1"/>
    <col min="12547" max="12547" width="12" style="115" customWidth="1"/>
    <col min="12548" max="12548" width="9.25" style="115" customWidth="1"/>
    <col min="12549" max="12549" width="10.875" style="115" customWidth="1"/>
    <col min="12550" max="12550" width="9.875" style="115" customWidth="1"/>
    <col min="12551" max="12551" width="8.75" style="115" customWidth="1"/>
    <col min="12552" max="12552" width="10.25" style="115" customWidth="1"/>
    <col min="12553" max="12553" width="10" style="115" customWidth="1"/>
    <col min="12554" max="12554" width="7.875" style="115" customWidth="1"/>
    <col min="12555" max="12555" width="15" style="115" customWidth="1"/>
    <col min="12556" max="12556" width="8.75" style="115" customWidth="1"/>
    <col min="12557" max="12557" width="3.25" style="115" customWidth="1"/>
    <col min="12558" max="12558" width="12.75" style="115" customWidth="1"/>
    <col min="12559" max="12559" width="13.625" style="115" customWidth="1"/>
    <col min="12560" max="12800" width="9" style="115"/>
    <col min="12801" max="12801" width="2.875" style="115" customWidth="1"/>
    <col min="12802" max="12802" width="5.625" style="115" customWidth="1"/>
    <col min="12803" max="12803" width="12" style="115" customWidth="1"/>
    <col min="12804" max="12804" width="9.25" style="115" customWidth="1"/>
    <col min="12805" max="12805" width="10.875" style="115" customWidth="1"/>
    <col min="12806" max="12806" width="9.875" style="115" customWidth="1"/>
    <col min="12807" max="12807" width="8.75" style="115" customWidth="1"/>
    <col min="12808" max="12808" width="10.25" style="115" customWidth="1"/>
    <col min="12809" max="12809" width="10" style="115" customWidth="1"/>
    <col min="12810" max="12810" width="7.875" style="115" customWidth="1"/>
    <col min="12811" max="12811" width="15" style="115" customWidth="1"/>
    <col min="12812" max="12812" width="8.75" style="115" customWidth="1"/>
    <col min="12813" max="12813" width="3.25" style="115" customWidth="1"/>
    <col min="12814" max="12814" width="12.75" style="115" customWidth="1"/>
    <col min="12815" max="12815" width="13.625" style="115" customWidth="1"/>
    <col min="12816" max="13056" width="9" style="115"/>
    <col min="13057" max="13057" width="2.875" style="115" customWidth="1"/>
    <col min="13058" max="13058" width="5.625" style="115" customWidth="1"/>
    <col min="13059" max="13059" width="12" style="115" customWidth="1"/>
    <col min="13060" max="13060" width="9.25" style="115" customWidth="1"/>
    <col min="13061" max="13061" width="10.875" style="115" customWidth="1"/>
    <col min="13062" max="13062" width="9.875" style="115" customWidth="1"/>
    <col min="13063" max="13063" width="8.75" style="115" customWidth="1"/>
    <col min="13064" max="13064" width="10.25" style="115" customWidth="1"/>
    <col min="13065" max="13065" width="10" style="115" customWidth="1"/>
    <col min="13066" max="13066" width="7.875" style="115" customWidth="1"/>
    <col min="13067" max="13067" width="15" style="115" customWidth="1"/>
    <col min="13068" max="13068" width="8.75" style="115" customWidth="1"/>
    <col min="13069" max="13069" width="3.25" style="115" customWidth="1"/>
    <col min="13070" max="13070" width="12.75" style="115" customWidth="1"/>
    <col min="13071" max="13071" width="13.625" style="115" customWidth="1"/>
    <col min="13072" max="13312" width="9" style="115"/>
    <col min="13313" max="13313" width="2.875" style="115" customWidth="1"/>
    <col min="13314" max="13314" width="5.625" style="115" customWidth="1"/>
    <col min="13315" max="13315" width="12" style="115" customWidth="1"/>
    <col min="13316" max="13316" width="9.25" style="115" customWidth="1"/>
    <col min="13317" max="13317" width="10.875" style="115" customWidth="1"/>
    <col min="13318" max="13318" width="9.875" style="115" customWidth="1"/>
    <col min="13319" max="13319" width="8.75" style="115" customWidth="1"/>
    <col min="13320" max="13320" width="10.25" style="115" customWidth="1"/>
    <col min="13321" max="13321" width="10" style="115" customWidth="1"/>
    <col min="13322" max="13322" width="7.875" style="115" customWidth="1"/>
    <col min="13323" max="13323" width="15" style="115" customWidth="1"/>
    <col min="13324" max="13324" width="8.75" style="115" customWidth="1"/>
    <col min="13325" max="13325" width="3.25" style="115" customWidth="1"/>
    <col min="13326" max="13326" width="12.75" style="115" customWidth="1"/>
    <col min="13327" max="13327" width="13.625" style="115" customWidth="1"/>
    <col min="13328" max="13568" width="9" style="115"/>
    <col min="13569" max="13569" width="2.875" style="115" customWidth="1"/>
    <col min="13570" max="13570" width="5.625" style="115" customWidth="1"/>
    <col min="13571" max="13571" width="12" style="115" customWidth="1"/>
    <col min="13572" max="13572" width="9.25" style="115" customWidth="1"/>
    <col min="13573" max="13573" width="10.875" style="115" customWidth="1"/>
    <col min="13574" max="13574" width="9.875" style="115" customWidth="1"/>
    <col min="13575" max="13575" width="8.75" style="115" customWidth="1"/>
    <col min="13576" max="13576" width="10.25" style="115" customWidth="1"/>
    <col min="13577" max="13577" width="10" style="115" customWidth="1"/>
    <col min="13578" max="13578" width="7.875" style="115" customWidth="1"/>
    <col min="13579" max="13579" width="15" style="115" customWidth="1"/>
    <col min="13580" max="13580" width="8.75" style="115" customWidth="1"/>
    <col min="13581" max="13581" width="3.25" style="115" customWidth="1"/>
    <col min="13582" max="13582" width="12.75" style="115" customWidth="1"/>
    <col min="13583" max="13583" width="13.625" style="115" customWidth="1"/>
    <col min="13584" max="13824" width="9" style="115"/>
    <col min="13825" max="13825" width="2.875" style="115" customWidth="1"/>
    <col min="13826" max="13826" width="5.625" style="115" customWidth="1"/>
    <col min="13827" max="13827" width="12" style="115" customWidth="1"/>
    <col min="13828" max="13828" width="9.25" style="115" customWidth="1"/>
    <col min="13829" max="13829" width="10.875" style="115" customWidth="1"/>
    <col min="13830" max="13830" width="9.875" style="115" customWidth="1"/>
    <col min="13831" max="13831" width="8.75" style="115" customWidth="1"/>
    <col min="13832" max="13832" width="10.25" style="115" customWidth="1"/>
    <col min="13833" max="13833" width="10" style="115" customWidth="1"/>
    <col min="13834" max="13834" width="7.875" style="115" customWidth="1"/>
    <col min="13835" max="13835" width="15" style="115" customWidth="1"/>
    <col min="13836" max="13836" width="8.75" style="115" customWidth="1"/>
    <col min="13837" max="13837" width="3.25" style="115" customWidth="1"/>
    <col min="13838" max="13838" width="12.75" style="115" customWidth="1"/>
    <col min="13839" max="13839" width="13.625" style="115" customWidth="1"/>
    <col min="13840" max="14080" width="9" style="115"/>
    <col min="14081" max="14081" width="2.875" style="115" customWidth="1"/>
    <col min="14082" max="14082" width="5.625" style="115" customWidth="1"/>
    <col min="14083" max="14083" width="12" style="115" customWidth="1"/>
    <col min="14084" max="14084" width="9.25" style="115" customWidth="1"/>
    <col min="14085" max="14085" width="10.875" style="115" customWidth="1"/>
    <col min="14086" max="14086" width="9.875" style="115" customWidth="1"/>
    <col min="14087" max="14087" width="8.75" style="115" customWidth="1"/>
    <col min="14088" max="14088" width="10.25" style="115" customWidth="1"/>
    <col min="14089" max="14089" width="10" style="115" customWidth="1"/>
    <col min="14090" max="14090" width="7.875" style="115" customWidth="1"/>
    <col min="14091" max="14091" width="15" style="115" customWidth="1"/>
    <col min="14092" max="14092" width="8.75" style="115" customWidth="1"/>
    <col min="14093" max="14093" width="3.25" style="115" customWidth="1"/>
    <col min="14094" max="14094" width="12.75" style="115" customWidth="1"/>
    <col min="14095" max="14095" width="13.625" style="115" customWidth="1"/>
    <col min="14096" max="14336" width="9" style="115"/>
    <col min="14337" max="14337" width="2.875" style="115" customWidth="1"/>
    <col min="14338" max="14338" width="5.625" style="115" customWidth="1"/>
    <col min="14339" max="14339" width="12" style="115" customWidth="1"/>
    <col min="14340" max="14340" width="9.25" style="115" customWidth="1"/>
    <col min="14341" max="14341" width="10.875" style="115" customWidth="1"/>
    <col min="14342" max="14342" width="9.875" style="115" customWidth="1"/>
    <col min="14343" max="14343" width="8.75" style="115" customWidth="1"/>
    <col min="14344" max="14344" width="10.25" style="115" customWidth="1"/>
    <col min="14345" max="14345" width="10" style="115" customWidth="1"/>
    <col min="14346" max="14346" width="7.875" style="115" customWidth="1"/>
    <col min="14347" max="14347" width="15" style="115" customWidth="1"/>
    <col min="14348" max="14348" width="8.75" style="115" customWidth="1"/>
    <col min="14349" max="14349" width="3.25" style="115" customWidth="1"/>
    <col min="14350" max="14350" width="12.75" style="115" customWidth="1"/>
    <col min="14351" max="14351" width="13.625" style="115" customWidth="1"/>
    <col min="14352" max="14592" width="9" style="115"/>
    <col min="14593" max="14593" width="2.875" style="115" customWidth="1"/>
    <col min="14594" max="14594" width="5.625" style="115" customWidth="1"/>
    <col min="14595" max="14595" width="12" style="115" customWidth="1"/>
    <col min="14596" max="14596" width="9.25" style="115" customWidth="1"/>
    <col min="14597" max="14597" width="10.875" style="115" customWidth="1"/>
    <col min="14598" max="14598" width="9.875" style="115" customWidth="1"/>
    <col min="14599" max="14599" width="8.75" style="115" customWidth="1"/>
    <col min="14600" max="14600" width="10.25" style="115" customWidth="1"/>
    <col min="14601" max="14601" width="10" style="115" customWidth="1"/>
    <col min="14602" max="14602" width="7.875" style="115" customWidth="1"/>
    <col min="14603" max="14603" width="15" style="115" customWidth="1"/>
    <col min="14604" max="14604" width="8.75" style="115" customWidth="1"/>
    <col min="14605" max="14605" width="3.25" style="115" customWidth="1"/>
    <col min="14606" max="14606" width="12.75" style="115" customWidth="1"/>
    <col min="14607" max="14607" width="13.625" style="115" customWidth="1"/>
    <col min="14608" max="14848" width="9" style="115"/>
    <col min="14849" max="14849" width="2.875" style="115" customWidth="1"/>
    <col min="14850" max="14850" width="5.625" style="115" customWidth="1"/>
    <col min="14851" max="14851" width="12" style="115" customWidth="1"/>
    <col min="14852" max="14852" width="9.25" style="115" customWidth="1"/>
    <col min="14853" max="14853" width="10.875" style="115" customWidth="1"/>
    <col min="14854" max="14854" width="9.875" style="115" customWidth="1"/>
    <col min="14855" max="14855" width="8.75" style="115" customWidth="1"/>
    <col min="14856" max="14856" width="10.25" style="115" customWidth="1"/>
    <col min="14857" max="14857" width="10" style="115" customWidth="1"/>
    <col min="14858" max="14858" width="7.875" style="115" customWidth="1"/>
    <col min="14859" max="14859" width="15" style="115" customWidth="1"/>
    <col min="14860" max="14860" width="8.75" style="115" customWidth="1"/>
    <col min="14861" max="14861" width="3.25" style="115" customWidth="1"/>
    <col min="14862" max="14862" width="12.75" style="115" customWidth="1"/>
    <col min="14863" max="14863" width="13.625" style="115" customWidth="1"/>
    <col min="14864" max="15104" width="9" style="115"/>
    <col min="15105" max="15105" width="2.875" style="115" customWidth="1"/>
    <col min="15106" max="15106" width="5.625" style="115" customWidth="1"/>
    <col min="15107" max="15107" width="12" style="115" customWidth="1"/>
    <col min="15108" max="15108" width="9.25" style="115" customWidth="1"/>
    <col min="15109" max="15109" width="10.875" style="115" customWidth="1"/>
    <col min="15110" max="15110" width="9.875" style="115" customWidth="1"/>
    <col min="15111" max="15111" width="8.75" style="115" customWidth="1"/>
    <col min="15112" max="15112" width="10.25" style="115" customWidth="1"/>
    <col min="15113" max="15113" width="10" style="115" customWidth="1"/>
    <col min="15114" max="15114" width="7.875" style="115" customWidth="1"/>
    <col min="15115" max="15115" width="15" style="115" customWidth="1"/>
    <col min="15116" max="15116" width="8.75" style="115" customWidth="1"/>
    <col min="15117" max="15117" width="3.25" style="115" customWidth="1"/>
    <col min="15118" max="15118" width="12.75" style="115" customWidth="1"/>
    <col min="15119" max="15119" width="13.625" style="115" customWidth="1"/>
    <col min="15120" max="15360" width="9" style="115"/>
    <col min="15361" max="15361" width="2.875" style="115" customWidth="1"/>
    <col min="15362" max="15362" width="5.625" style="115" customWidth="1"/>
    <col min="15363" max="15363" width="12" style="115" customWidth="1"/>
    <col min="15364" max="15364" width="9.25" style="115" customWidth="1"/>
    <col min="15365" max="15365" width="10.875" style="115" customWidth="1"/>
    <col min="15366" max="15366" width="9.875" style="115" customWidth="1"/>
    <col min="15367" max="15367" width="8.75" style="115" customWidth="1"/>
    <col min="15368" max="15368" width="10.25" style="115" customWidth="1"/>
    <col min="15369" max="15369" width="10" style="115" customWidth="1"/>
    <col min="15370" max="15370" width="7.875" style="115" customWidth="1"/>
    <col min="15371" max="15371" width="15" style="115" customWidth="1"/>
    <col min="15372" max="15372" width="8.75" style="115" customWidth="1"/>
    <col min="15373" max="15373" width="3.25" style="115" customWidth="1"/>
    <col min="15374" max="15374" width="12.75" style="115" customWidth="1"/>
    <col min="15375" max="15375" width="13.625" style="115" customWidth="1"/>
    <col min="15376" max="15616" width="9" style="115"/>
    <col min="15617" max="15617" width="2.875" style="115" customWidth="1"/>
    <col min="15618" max="15618" width="5.625" style="115" customWidth="1"/>
    <col min="15619" max="15619" width="12" style="115" customWidth="1"/>
    <col min="15620" max="15620" width="9.25" style="115" customWidth="1"/>
    <col min="15621" max="15621" width="10.875" style="115" customWidth="1"/>
    <col min="15622" max="15622" width="9.875" style="115" customWidth="1"/>
    <col min="15623" max="15623" width="8.75" style="115" customWidth="1"/>
    <col min="15624" max="15624" width="10.25" style="115" customWidth="1"/>
    <col min="15625" max="15625" width="10" style="115" customWidth="1"/>
    <col min="15626" max="15626" width="7.875" style="115" customWidth="1"/>
    <col min="15627" max="15627" width="15" style="115" customWidth="1"/>
    <col min="15628" max="15628" width="8.75" style="115" customWidth="1"/>
    <col min="15629" max="15629" width="3.25" style="115" customWidth="1"/>
    <col min="15630" max="15630" width="12.75" style="115" customWidth="1"/>
    <col min="15631" max="15631" width="13.625" style="115" customWidth="1"/>
    <col min="15632" max="15872" width="9" style="115"/>
    <col min="15873" max="15873" width="2.875" style="115" customWidth="1"/>
    <col min="15874" max="15874" width="5.625" style="115" customWidth="1"/>
    <col min="15875" max="15875" width="12" style="115" customWidth="1"/>
    <col min="15876" max="15876" width="9.25" style="115" customWidth="1"/>
    <col min="15877" max="15877" width="10.875" style="115" customWidth="1"/>
    <col min="15878" max="15878" width="9.875" style="115" customWidth="1"/>
    <col min="15879" max="15879" width="8.75" style="115" customWidth="1"/>
    <col min="15880" max="15880" width="10.25" style="115" customWidth="1"/>
    <col min="15881" max="15881" width="10" style="115" customWidth="1"/>
    <col min="15882" max="15882" width="7.875" style="115" customWidth="1"/>
    <col min="15883" max="15883" width="15" style="115" customWidth="1"/>
    <col min="15884" max="15884" width="8.75" style="115" customWidth="1"/>
    <col min="15885" max="15885" width="3.25" style="115" customWidth="1"/>
    <col min="15886" max="15886" width="12.75" style="115" customWidth="1"/>
    <col min="15887" max="15887" width="13.625" style="115" customWidth="1"/>
    <col min="15888" max="16128" width="9" style="115"/>
    <col min="16129" max="16129" width="2.875" style="115" customWidth="1"/>
    <col min="16130" max="16130" width="5.625" style="115" customWidth="1"/>
    <col min="16131" max="16131" width="12" style="115" customWidth="1"/>
    <col min="16132" max="16132" width="9.25" style="115" customWidth="1"/>
    <col min="16133" max="16133" width="10.875" style="115" customWidth="1"/>
    <col min="16134" max="16134" width="9.875" style="115" customWidth="1"/>
    <col min="16135" max="16135" width="8.75" style="115" customWidth="1"/>
    <col min="16136" max="16136" width="10.25" style="115" customWidth="1"/>
    <col min="16137" max="16137" width="10" style="115" customWidth="1"/>
    <col min="16138" max="16138" width="7.875" style="115" customWidth="1"/>
    <col min="16139" max="16139" width="15" style="115" customWidth="1"/>
    <col min="16140" max="16140" width="8.75" style="115" customWidth="1"/>
    <col min="16141" max="16141" width="3.25" style="115" customWidth="1"/>
    <col min="16142" max="16142" width="12.75" style="115" customWidth="1"/>
    <col min="16143" max="16143" width="13.625" style="115" customWidth="1"/>
    <col min="16144" max="16384" width="9" style="115"/>
  </cols>
  <sheetData>
    <row r="1" spans="2:15">
      <c r="B1" s="110"/>
      <c r="C1" s="111" t="s">
        <v>0</v>
      </c>
      <c r="D1" s="112" t="s">
        <v>35</v>
      </c>
      <c r="E1" s="112" t="s">
        <v>36</v>
      </c>
      <c r="F1" s="113"/>
      <c r="G1" s="113"/>
      <c r="H1" s="113"/>
      <c r="I1" s="113"/>
      <c r="J1" s="113"/>
      <c r="K1" s="113"/>
      <c r="L1" s="113"/>
      <c r="M1" s="114"/>
    </row>
    <row r="2" spans="2:15">
      <c r="B2" s="116" t="s">
        <v>37</v>
      </c>
      <c r="C2" s="117">
        <v>0.05</v>
      </c>
      <c r="D2" s="117">
        <v>0.08</v>
      </c>
      <c r="E2" s="118">
        <v>0.5</v>
      </c>
      <c r="M2" s="119"/>
    </row>
    <row r="3" spans="2:15">
      <c r="B3" s="116" t="s">
        <v>38</v>
      </c>
      <c r="C3" s="117">
        <v>0.1</v>
      </c>
      <c r="D3" s="117">
        <v>0.2</v>
      </c>
      <c r="E3" s="120">
        <f>1-E2</f>
        <v>0.5</v>
      </c>
      <c r="M3" s="119"/>
      <c r="O3" s="121"/>
    </row>
    <row r="4" spans="2:15" ht="15.75" thickBot="1">
      <c r="B4" s="122"/>
      <c r="M4" s="119"/>
    </row>
    <row r="5" spans="2:15">
      <c r="B5" s="123" t="s">
        <v>39</v>
      </c>
      <c r="C5" s="113" t="s">
        <v>40</v>
      </c>
      <c r="D5" s="113"/>
      <c r="E5" s="124">
        <v>1</v>
      </c>
      <c r="M5" s="119"/>
    </row>
    <row r="6" spans="2:15">
      <c r="B6" s="125"/>
      <c r="C6" s="115" t="s">
        <v>41</v>
      </c>
      <c r="E6" s="126">
        <f>($E$2*$C$2)+($E$3*$C$3)</f>
        <v>7.5000000000000011E-2</v>
      </c>
      <c r="M6" s="119"/>
    </row>
    <row r="7" spans="2:15" ht="15.75" thickBot="1">
      <c r="B7" s="127"/>
      <c r="C7" s="128" t="s">
        <v>42</v>
      </c>
      <c r="D7" s="128"/>
      <c r="E7" s="129">
        <f>SQRT(($E$2*$E$2*$D$2*$D$2)+($E$3*$E$3*$D$3*$D$3)+(2*$E$2*$E$3*E5*$D$2*$D$3))</f>
        <v>0.14000000000000001</v>
      </c>
      <c r="M7" s="119"/>
    </row>
    <row r="8" spans="2:15" ht="15.75" thickBot="1">
      <c r="B8" s="125"/>
      <c r="M8" s="119"/>
    </row>
    <row r="9" spans="2:15">
      <c r="B9" s="123" t="s">
        <v>37</v>
      </c>
      <c r="C9" s="113" t="s">
        <v>40</v>
      </c>
      <c r="D9" s="113"/>
      <c r="E9" s="124">
        <v>0.5</v>
      </c>
      <c r="M9" s="119"/>
    </row>
    <row r="10" spans="2:15">
      <c r="B10" s="125"/>
      <c r="C10" s="115" t="s">
        <v>41</v>
      </c>
      <c r="E10" s="126">
        <f>($E$2*$C$2)+($E$3*$C$3)</f>
        <v>7.5000000000000011E-2</v>
      </c>
      <c r="M10" s="119"/>
    </row>
    <row r="11" spans="2:15" ht="15.75" thickBot="1">
      <c r="B11" s="127"/>
      <c r="C11" s="128" t="s">
        <v>42</v>
      </c>
      <c r="D11" s="128"/>
      <c r="E11" s="129">
        <f>SQRT(($E$2*$E$2*$D$2*$D$2)+($E$3*$E$3*$D$3*$D$3)+(2*$E$2*$E$3*E9*$D$2*$D$3))</f>
        <v>0.12489995996796797</v>
      </c>
      <c r="M11" s="119"/>
    </row>
    <row r="12" spans="2:15" ht="15.75" thickBot="1">
      <c r="B12" s="125"/>
      <c r="M12" s="119"/>
    </row>
    <row r="13" spans="2:15">
      <c r="B13" s="123" t="s">
        <v>43</v>
      </c>
      <c r="C13" s="113" t="s">
        <v>40</v>
      </c>
      <c r="D13" s="113"/>
      <c r="E13" s="130">
        <v>0</v>
      </c>
      <c r="M13" s="119"/>
    </row>
    <row r="14" spans="2:15">
      <c r="B14" s="122"/>
      <c r="C14" s="115" t="s">
        <v>41</v>
      </c>
      <c r="E14" s="131">
        <f>($E$2*$C$2)+($E$3*$C$3)</f>
        <v>7.5000000000000011E-2</v>
      </c>
      <c r="M14" s="119"/>
    </row>
    <row r="15" spans="2:15" ht="15.75" thickBot="1">
      <c r="B15" s="132"/>
      <c r="C15" s="128" t="s">
        <v>42</v>
      </c>
      <c r="D15" s="128"/>
      <c r="E15" s="129">
        <f>SQRT(($E$2*$E$2*$D$2*$D$2)+($E$3*$E$3*$D$3*$D$3)+(2*$E$2*$E$3*E13*$D$2*$D$3))</f>
        <v>0.1077032961426901</v>
      </c>
      <c r="M15" s="119"/>
    </row>
    <row r="16" spans="2:15" ht="15.75" thickBot="1">
      <c r="B16" s="122"/>
      <c r="M16" s="119"/>
    </row>
    <row r="17" spans="1:13">
      <c r="B17" s="133" t="s">
        <v>44</v>
      </c>
      <c r="C17" s="113" t="s">
        <v>40</v>
      </c>
      <c r="D17" s="113"/>
      <c r="E17" s="134">
        <v>-0.5</v>
      </c>
      <c r="M17" s="119"/>
    </row>
    <row r="18" spans="1:13">
      <c r="B18" s="116"/>
      <c r="C18" s="115" t="s">
        <v>41</v>
      </c>
      <c r="E18" s="131">
        <f>($E$2*$C$2)+($E$3*$C$3)</f>
        <v>7.5000000000000011E-2</v>
      </c>
      <c r="M18" s="119"/>
    </row>
    <row r="19" spans="1:13" ht="15.75" thickBot="1">
      <c r="B19" s="135"/>
      <c r="C19" s="128" t="s">
        <v>42</v>
      </c>
      <c r="D19" s="128"/>
      <c r="E19" s="129">
        <f>SQRT(($E$2*$E$2*$D$2*$D$2)+($E$3*$E$3*$D$3*$D$3)+(2*$E$2*$E$3*E17*$D$2*$D$3))</f>
        <v>8.717797887081348E-2</v>
      </c>
      <c r="F19" s="136"/>
      <c r="M19" s="119"/>
    </row>
    <row r="20" spans="1:13" ht="15.75" thickBot="1">
      <c r="B20" s="116"/>
      <c r="M20" s="119"/>
    </row>
    <row r="21" spans="1:13">
      <c r="B21" s="133" t="s">
        <v>45</v>
      </c>
      <c r="C21" s="113" t="s">
        <v>40</v>
      </c>
      <c r="D21" s="113"/>
      <c r="E21" s="134">
        <v>-1</v>
      </c>
      <c r="M21" s="119"/>
    </row>
    <row r="22" spans="1:13">
      <c r="B22" s="122"/>
      <c r="C22" s="115" t="s">
        <v>41</v>
      </c>
      <c r="E22" s="131">
        <f>($E$2*$C$2)+($E$3*$C$3)</f>
        <v>7.5000000000000011E-2</v>
      </c>
      <c r="M22" s="119"/>
    </row>
    <row r="23" spans="1:13" ht="15.75" thickBot="1">
      <c r="B23" s="132"/>
      <c r="C23" s="128" t="s">
        <v>42</v>
      </c>
      <c r="D23" s="128"/>
      <c r="E23" s="129">
        <f>SQRT(($E$2*$E$2*$D$2*$D$2)+($E$3*$E$3*$D$3*$D$3)+(2*$E$2*$E$3*E21*$D$2*$D$3))</f>
        <v>6.0000000000000019E-2</v>
      </c>
      <c r="F23" s="128"/>
      <c r="G23" s="128"/>
      <c r="H23" s="128"/>
      <c r="I23" s="128"/>
      <c r="J23" s="128"/>
      <c r="K23" s="128"/>
      <c r="L23" s="128"/>
      <c r="M23" s="137"/>
    </row>
    <row r="25" spans="1:13">
      <c r="B25" s="138" t="s">
        <v>46</v>
      </c>
      <c r="C25" s="138" t="s">
        <v>0</v>
      </c>
      <c r="D25" s="138" t="s">
        <v>12</v>
      </c>
      <c r="E25" s="138" t="s">
        <v>47</v>
      </c>
    </row>
    <row r="26" spans="1:13">
      <c r="B26" s="139" t="str">
        <f>B5</f>
        <v>A</v>
      </c>
      <c r="C26" s="140">
        <f>E6</f>
        <v>7.5000000000000011E-2</v>
      </c>
      <c r="D26" s="141">
        <f>E7</f>
        <v>0.14000000000000001</v>
      </c>
      <c r="E26" s="142">
        <f>E5</f>
        <v>1</v>
      </c>
    </row>
    <row r="27" spans="1:13">
      <c r="B27" s="139" t="str">
        <f>B9</f>
        <v>B</v>
      </c>
      <c r="C27" s="140">
        <f>E10</f>
        <v>7.5000000000000011E-2</v>
      </c>
      <c r="D27" s="141">
        <f>E11</f>
        <v>0.12489995996796797</v>
      </c>
      <c r="E27" s="142">
        <f>E9</f>
        <v>0.5</v>
      </c>
    </row>
    <row r="28" spans="1:13">
      <c r="B28" s="139" t="str">
        <f>B13</f>
        <v>C</v>
      </c>
      <c r="C28" s="140">
        <f>E14</f>
        <v>7.5000000000000011E-2</v>
      </c>
      <c r="D28" s="141">
        <f>E15</f>
        <v>0.1077032961426901</v>
      </c>
      <c r="E28" s="142">
        <f>E13</f>
        <v>0</v>
      </c>
    </row>
    <row r="29" spans="1:13">
      <c r="B29" s="139" t="str">
        <f>B17</f>
        <v>D</v>
      </c>
      <c r="C29" s="140">
        <f>E18</f>
        <v>7.5000000000000011E-2</v>
      </c>
      <c r="D29" s="141">
        <f>E19</f>
        <v>8.717797887081348E-2</v>
      </c>
      <c r="E29" s="142">
        <f>E17</f>
        <v>-0.5</v>
      </c>
    </row>
    <row r="30" spans="1:13">
      <c r="B30" s="139" t="str">
        <f>B21</f>
        <v>E</v>
      </c>
      <c r="C30" s="140">
        <f>E22</f>
        <v>7.5000000000000011E-2</v>
      </c>
      <c r="D30" s="141">
        <f>E23</f>
        <v>6.0000000000000019E-2</v>
      </c>
      <c r="E30" s="142">
        <f>E21</f>
        <v>-1</v>
      </c>
    </row>
    <row r="31" spans="1:13">
      <c r="E31" s="139"/>
    </row>
    <row r="32" spans="1:13">
      <c r="A32" s="139"/>
      <c r="B32" s="139"/>
      <c r="C32" s="139"/>
      <c r="D32" s="139"/>
      <c r="E32" s="139"/>
      <c r="F32" s="139"/>
      <c r="G32" s="139"/>
      <c r="H32" s="139"/>
    </row>
    <row r="33" spans="1:8">
      <c r="A33" s="139"/>
      <c r="B33" s="143"/>
      <c r="C33" s="143"/>
      <c r="D33" s="143"/>
      <c r="E33" s="143"/>
      <c r="F33" s="143"/>
      <c r="G33" s="143"/>
      <c r="H33" s="143"/>
    </row>
    <row r="34" spans="1:8">
      <c r="A34" s="139"/>
      <c r="B34" s="141"/>
      <c r="C34" s="141"/>
      <c r="D34" s="141"/>
      <c r="E34" s="141"/>
      <c r="F34" s="141"/>
      <c r="G34" s="141"/>
      <c r="H34" s="141"/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0C55F-A09F-4F7F-9C37-9E76B7950FD8}">
  <dimension ref="A5:M36"/>
  <sheetViews>
    <sheetView zoomScaleNormal="100" workbookViewId="0">
      <selection activeCell="G26" sqref="G26"/>
    </sheetView>
  </sheetViews>
  <sheetFormatPr defaultRowHeight="12.75"/>
  <cols>
    <col min="2" max="2" width="11.5" bestFit="1" customWidth="1"/>
    <col min="3" max="3" width="6.875" bestFit="1" customWidth="1"/>
    <col min="5" max="5" width="16.75" customWidth="1"/>
    <col min="6" max="6" width="12.5" bestFit="1" customWidth="1"/>
  </cols>
  <sheetData>
    <row r="5" spans="1:8" ht="13.5" thickBot="1">
      <c r="H5" s="1" t="s">
        <v>0</v>
      </c>
    </row>
    <row r="6" spans="1:8" ht="18.75" thickBot="1">
      <c r="B6" s="2"/>
      <c r="C6" s="3"/>
      <c r="D6" s="4" t="s">
        <v>1</v>
      </c>
      <c r="E6" s="3"/>
      <c r="F6" s="3"/>
    </row>
    <row r="7" spans="1:8" ht="21">
      <c r="B7" s="144" t="s">
        <v>2</v>
      </c>
      <c r="C7" s="144" t="s">
        <v>3</v>
      </c>
      <c r="D7" s="145" t="s">
        <v>4</v>
      </c>
      <c r="E7" s="145" t="s">
        <v>5</v>
      </c>
      <c r="F7" s="145" t="s">
        <v>6</v>
      </c>
    </row>
    <row r="8" spans="1:8" ht="13.5" thickBot="1">
      <c r="B8" s="146">
        <v>10</v>
      </c>
      <c r="C8" s="147">
        <v>5</v>
      </c>
      <c r="D8" s="146">
        <v>20</v>
      </c>
      <c r="E8" s="147">
        <v>8</v>
      </c>
      <c r="F8" s="148">
        <v>-0.31</v>
      </c>
    </row>
    <row r="9" spans="1:8" ht="18">
      <c r="B9" s="190" t="s">
        <v>8</v>
      </c>
      <c r="C9" s="191"/>
      <c r="D9" s="190" t="s">
        <v>11</v>
      </c>
      <c r="E9" s="191"/>
      <c r="F9" s="149" t="s">
        <v>12</v>
      </c>
    </row>
    <row r="10" spans="1:8" ht="18.75" thickBot="1">
      <c r="B10" s="150" t="s">
        <v>9</v>
      </c>
      <c r="C10" s="151" t="s">
        <v>10</v>
      </c>
      <c r="D10" s="192"/>
      <c r="E10" s="193"/>
      <c r="F10" s="152"/>
    </row>
    <row r="11" spans="1:8" ht="13.5" thickBot="1">
      <c r="B11" s="153">
        <v>0</v>
      </c>
      <c r="C11" s="21">
        <f t="shared" ref="C11:C21" si="0">1-B11</f>
        <v>1</v>
      </c>
      <c r="D11" s="194">
        <f t="shared" ref="D11:D21" si="1">B11*$B$8+C11*$C$8</f>
        <v>5</v>
      </c>
      <c r="E11" s="195"/>
      <c r="F11" s="154">
        <f t="shared" ref="F11:F21" si="2">SQRT((B11*$D$8)^2+(C11*$E$8)^2+2*B11*C11*$D$8*$E$8*$F$8)</f>
        <v>8</v>
      </c>
      <c r="G11" s="24">
        <f>D11</f>
        <v>5</v>
      </c>
    </row>
    <row r="12" spans="1:8" ht="13.5" thickBot="1">
      <c r="B12" s="153">
        <v>0.1</v>
      </c>
      <c r="C12" s="21">
        <f t="shared" si="0"/>
        <v>0.9</v>
      </c>
      <c r="D12" s="183">
        <f t="shared" si="1"/>
        <v>5.5</v>
      </c>
      <c r="E12" s="189"/>
      <c r="F12" s="155">
        <f t="shared" si="2"/>
        <v>6.8492335337612777</v>
      </c>
      <c r="G12" s="24">
        <f t="shared" ref="G12:G21" si="3">D12</f>
        <v>5.5</v>
      </c>
    </row>
    <row r="13" spans="1:8" ht="13.5" thickBot="1">
      <c r="B13" s="153">
        <v>0.2</v>
      </c>
      <c r="C13" s="21">
        <f t="shared" si="0"/>
        <v>0.8</v>
      </c>
      <c r="D13" s="183">
        <f t="shared" si="1"/>
        <v>6</v>
      </c>
      <c r="E13" s="189"/>
      <c r="F13" s="156">
        <f t="shared" si="2"/>
        <v>6.4099921996832423</v>
      </c>
      <c r="G13" s="24">
        <f t="shared" si="3"/>
        <v>6</v>
      </c>
    </row>
    <row r="14" spans="1:8" ht="13.5" thickBot="1">
      <c r="B14" s="153">
        <v>0.3</v>
      </c>
      <c r="C14" s="26">
        <f t="shared" si="0"/>
        <v>0.7</v>
      </c>
      <c r="D14" s="187">
        <f t="shared" si="1"/>
        <v>6.5</v>
      </c>
      <c r="E14" s="188"/>
      <c r="F14" s="155">
        <f t="shared" si="2"/>
        <v>6.8211435991335057</v>
      </c>
      <c r="G14" s="24">
        <f t="shared" si="3"/>
        <v>6.5</v>
      </c>
    </row>
    <row r="15" spans="1:8" ht="13.5" thickBot="1">
      <c r="B15" s="153">
        <v>0.4</v>
      </c>
      <c r="C15" s="21">
        <f t="shared" si="0"/>
        <v>0.6</v>
      </c>
      <c r="D15" s="183">
        <f t="shared" si="1"/>
        <v>7</v>
      </c>
      <c r="E15" s="189"/>
      <c r="F15" s="155">
        <f t="shared" si="2"/>
        <v>7.9518551294650726</v>
      </c>
      <c r="G15" s="24">
        <f t="shared" si="3"/>
        <v>7</v>
      </c>
    </row>
    <row r="16" spans="1:8" ht="13.5" thickBot="1">
      <c r="A16" s="157"/>
      <c r="B16" s="153">
        <v>0.5</v>
      </c>
      <c r="C16" s="21">
        <f t="shared" si="0"/>
        <v>0.5</v>
      </c>
      <c r="D16" s="183">
        <f t="shared" si="1"/>
        <v>7.5</v>
      </c>
      <c r="E16" s="189"/>
      <c r="F16" s="158">
        <f t="shared" si="2"/>
        <v>9.5498691090506576</v>
      </c>
      <c r="G16" s="24">
        <f t="shared" si="3"/>
        <v>7.5</v>
      </c>
    </row>
    <row r="17" spans="2:13" ht="13.5" thickBot="1">
      <c r="B17" s="153">
        <v>0.6</v>
      </c>
      <c r="C17" s="21">
        <f t="shared" si="0"/>
        <v>0.4</v>
      </c>
      <c r="D17" s="183">
        <f t="shared" si="1"/>
        <v>8</v>
      </c>
      <c r="E17" s="189"/>
      <c r="F17" s="159">
        <f t="shared" si="2"/>
        <v>11.420682991835472</v>
      </c>
      <c r="G17" s="24">
        <f t="shared" si="3"/>
        <v>8</v>
      </c>
    </row>
    <row r="18" spans="2:13" ht="13.5" thickBot="1">
      <c r="B18" s="153">
        <v>0.7</v>
      </c>
      <c r="C18" s="21">
        <f t="shared" si="0"/>
        <v>0.30000000000000004</v>
      </c>
      <c r="D18" s="183">
        <f t="shared" si="1"/>
        <v>8.5</v>
      </c>
      <c r="E18" s="184"/>
      <c r="F18" s="159">
        <f t="shared" si="2"/>
        <v>13.450947921986762</v>
      </c>
      <c r="G18" s="24">
        <f t="shared" si="3"/>
        <v>8.5</v>
      </c>
    </row>
    <row r="19" spans="2:13" ht="13.5" thickBot="1">
      <c r="B19" s="153">
        <v>0.8</v>
      </c>
      <c r="C19" s="21">
        <f t="shared" si="0"/>
        <v>0.19999999999999996</v>
      </c>
      <c r="D19" s="183">
        <f t="shared" si="1"/>
        <v>9</v>
      </c>
      <c r="E19" s="184"/>
      <c r="F19" s="159">
        <f t="shared" si="2"/>
        <v>15.578446649136749</v>
      </c>
      <c r="G19" s="24">
        <f t="shared" si="3"/>
        <v>9</v>
      </c>
    </row>
    <row r="20" spans="2:13" ht="13.5" thickBot="1">
      <c r="B20" s="153">
        <v>0.9</v>
      </c>
      <c r="C20" s="21">
        <f t="shared" si="0"/>
        <v>9.9999999999999978E-2</v>
      </c>
      <c r="D20" s="183">
        <f t="shared" si="1"/>
        <v>9.5</v>
      </c>
      <c r="E20" s="184"/>
      <c r="F20" s="159">
        <f t="shared" si="2"/>
        <v>17.768286355189122</v>
      </c>
      <c r="G20" s="24">
        <f t="shared" si="3"/>
        <v>9.5</v>
      </c>
    </row>
    <row r="21" spans="2:13" ht="13.5" thickBot="1">
      <c r="B21" s="153">
        <v>1</v>
      </c>
      <c r="C21" s="21">
        <f t="shared" si="0"/>
        <v>0</v>
      </c>
      <c r="D21" s="185">
        <f t="shared" si="1"/>
        <v>10</v>
      </c>
      <c r="E21" s="186"/>
      <c r="F21" s="160">
        <f t="shared" si="2"/>
        <v>20</v>
      </c>
      <c r="G21" s="24">
        <f t="shared" si="3"/>
        <v>10</v>
      </c>
    </row>
    <row r="24" spans="2:13" ht="24.75">
      <c r="M24" s="161"/>
    </row>
    <row r="30" spans="2:13">
      <c r="B30" s="162"/>
      <c r="C30" s="162"/>
      <c r="D30" s="162"/>
      <c r="E30" s="162"/>
    </row>
    <row r="31" spans="2:13">
      <c r="B31" s="162"/>
      <c r="C31" s="162"/>
      <c r="D31" s="162"/>
      <c r="E31" s="162"/>
    </row>
    <row r="32" spans="2:13">
      <c r="B32" s="162"/>
      <c r="C32" s="162"/>
      <c r="D32" s="162"/>
      <c r="E32" s="162"/>
    </row>
    <row r="33" spans="2:5">
      <c r="B33" s="162"/>
      <c r="C33" s="162"/>
      <c r="D33" s="162"/>
      <c r="E33" s="162"/>
    </row>
    <row r="34" spans="2:5">
      <c r="B34" s="162"/>
      <c r="C34" s="162"/>
      <c r="D34" s="162"/>
      <c r="E34" s="162"/>
    </row>
    <row r="35" spans="2:5">
      <c r="B35" s="162"/>
      <c r="C35" s="162"/>
      <c r="D35" s="162"/>
      <c r="E35" s="162"/>
    </row>
    <row r="36" spans="2:5">
      <c r="B36" s="162"/>
      <c r="C36" s="162"/>
      <c r="D36" s="162"/>
      <c r="E36" s="162"/>
    </row>
  </sheetData>
  <mergeCells count="14">
    <mergeCell ref="D13:E13"/>
    <mergeCell ref="B9:C9"/>
    <mergeCell ref="D9:E9"/>
    <mergeCell ref="D10:E10"/>
    <mergeCell ref="D11:E11"/>
    <mergeCell ref="D12:E12"/>
    <mergeCell ref="D20:E20"/>
    <mergeCell ref="D21:E21"/>
    <mergeCell ref="D14:E14"/>
    <mergeCell ref="D15:E15"/>
    <mergeCell ref="D16:E16"/>
    <mergeCell ref="D17:E17"/>
    <mergeCell ref="D18:E18"/>
    <mergeCell ref="D19:E19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3073" r:id="rId3">
          <objectPr defaultSize="0" autoPict="0" r:id="rId4">
            <anchor moveWithCells="1" sizeWithCells="1">
              <from>
                <xdr:col>1</xdr:col>
                <xdr:colOff>19050</xdr:colOff>
                <xdr:row>29</xdr:row>
                <xdr:rowOff>28575</xdr:rowOff>
              </from>
              <to>
                <xdr:col>5</xdr:col>
                <xdr:colOff>0</xdr:colOff>
                <xdr:row>36</xdr:row>
                <xdr:rowOff>0</xdr:rowOff>
              </to>
            </anchor>
          </objectPr>
        </oleObject>
      </mc:Choice>
      <mc:Fallback>
        <oleObject shapeId="3073" r:id="rId3"/>
      </mc:Fallback>
    </mc:AlternateContent>
    <mc:AlternateContent xmlns:mc="http://schemas.openxmlformats.org/markup-compatibility/2006">
      <mc:Choice Requires="x14">
        <oleObject progId="Equation.3" shapeId="3074" r:id="rId5">
          <objectPr defaultSize="0" autoPict="0" r:id="rId6">
            <anchor moveWithCells="1" sizeWithCells="1">
              <from>
                <xdr:col>3</xdr:col>
                <xdr:colOff>0</xdr:colOff>
                <xdr:row>36</xdr:row>
                <xdr:rowOff>0</xdr:rowOff>
              </from>
              <to>
                <xdr:col>4</xdr:col>
                <xdr:colOff>142875</xdr:colOff>
                <xdr:row>36</xdr:row>
                <xdr:rowOff>0</xdr:rowOff>
              </to>
            </anchor>
          </objectPr>
        </oleObject>
      </mc:Choice>
      <mc:Fallback>
        <oleObject progId="Equation.3" shapeId="3074" r:id="rId5"/>
      </mc:Fallback>
    </mc:AlternateContent>
    <mc:AlternateContent xmlns:mc="http://schemas.openxmlformats.org/markup-compatibility/2006">
      <mc:Choice Requires="x14">
        <oleObject shapeId="3075" r:id="rId7">
          <objectPr defaultSize="0" autoPict="0" r:id="rId8">
            <anchor moveWithCells="1" sizeWithCells="1">
              <from>
                <xdr:col>3</xdr:col>
                <xdr:colOff>0</xdr:colOff>
                <xdr:row>36</xdr:row>
                <xdr:rowOff>0</xdr:rowOff>
              </from>
              <to>
                <xdr:col>4</xdr:col>
                <xdr:colOff>0</xdr:colOff>
                <xdr:row>36</xdr:row>
                <xdr:rowOff>0</xdr:rowOff>
              </to>
            </anchor>
          </objectPr>
        </oleObject>
      </mc:Choice>
      <mc:Fallback>
        <oleObject shapeId="3075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CEDF4-4600-4338-BBF5-4C8E7467405F}">
  <dimension ref="A5:M36"/>
  <sheetViews>
    <sheetView zoomScale="80" zoomScaleNormal="80" workbookViewId="0">
      <selection activeCell="G26" sqref="G26"/>
    </sheetView>
  </sheetViews>
  <sheetFormatPr defaultRowHeight="12.75"/>
  <cols>
    <col min="2" max="2" width="12" bestFit="1" customWidth="1"/>
    <col min="3" max="3" width="7.5" bestFit="1" customWidth="1"/>
    <col min="5" max="5" width="17" customWidth="1"/>
    <col min="6" max="6" width="12.5" bestFit="1" customWidth="1"/>
  </cols>
  <sheetData>
    <row r="5" spans="1:8" ht="13.5" thickBot="1">
      <c r="H5" s="1" t="s">
        <v>0</v>
      </c>
    </row>
    <row r="6" spans="1:8" ht="18.75" thickBot="1">
      <c r="B6" s="2"/>
      <c r="C6" s="3"/>
      <c r="D6" s="4" t="s">
        <v>1</v>
      </c>
      <c r="E6" s="3"/>
      <c r="F6" s="163"/>
    </row>
    <row r="7" spans="1:8" ht="21">
      <c r="B7" s="144" t="s">
        <v>48</v>
      </c>
      <c r="C7" s="144" t="s">
        <v>49</v>
      </c>
      <c r="D7" s="145" t="s">
        <v>4</v>
      </c>
      <c r="E7" s="145" t="s">
        <v>5</v>
      </c>
      <c r="F7" s="145" t="s">
        <v>6</v>
      </c>
    </row>
    <row r="8" spans="1:8" ht="13.5" thickBot="1">
      <c r="A8" s="157"/>
      <c r="B8" s="164">
        <v>7.5</v>
      </c>
      <c r="C8" s="165">
        <v>3</v>
      </c>
      <c r="D8" s="164">
        <v>9.5500000000000007</v>
      </c>
      <c r="E8" s="165">
        <v>0</v>
      </c>
      <c r="F8" s="148">
        <v>0</v>
      </c>
    </row>
    <row r="9" spans="1:8" ht="13.5" thickBot="1">
      <c r="B9" s="190" t="s">
        <v>8</v>
      </c>
      <c r="C9" s="191"/>
      <c r="D9" s="196" t="s">
        <v>11</v>
      </c>
      <c r="E9" s="197"/>
      <c r="F9" s="200" t="s">
        <v>12</v>
      </c>
    </row>
    <row r="10" spans="1:8" ht="18.75" thickBot="1">
      <c r="B10" s="166" t="s">
        <v>9</v>
      </c>
      <c r="C10" s="167" t="s">
        <v>10</v>
      </c>
      <c r="D10" s="198"/>
      <c r="E10" s="199"/>
      <c r="F10" s="201"/>
    </row>
    <row r="11" spans="1:8" ht="13.5" thickBot="1">
      <c r="B11" s="168">
        <v>0</v>
      </c>
      <c r="C11" s="169">
        <f t="shared" ref="C11:C21" si="0">1-B11</f>
        <v>1</v>
      </c>
      <c r="D11" s="194">
        <f t="shared" ref="D11:D21" si="1">B11*$B$8+C11*$C$8</f>
        <v>3</v>
      </c>
      <c r="E11" s="195"/>
      <c r="F11" s="154">
        <f t="shared" ref="F11:F21" si="2">SQRT((B11*$D$8)^2+(C11*$E$8)^2+2*B11*C11*$D$8*$E$8*$F$8)</f>
        <v>0</v>
      </c>
      <c r="G11" s="24">
        <f>D11</f>
        <v>3</v>
      </c>
    </row>
    <row r="12" spans="1:8" ht="13.5" thickBot="1">
      <c r="B12" s="170">
        <v>0.1</v>
      </c>
      <c r="C12" s="21">
        <f t="shared" si="0"/>
        <v>0.9</v>
      </c>
      <c r="D12" s="183">
        <f t="shared" si="1"/>
        <v>3.45</v>
      </c>
      <c r="E12" s="189"/>
      <c r="F12" s="155">
        <f t="shared" si="2"/>
        <v>0.95500000000000007</v>
      </c>
      <c r="G12" s="24">
        <f t="shared" ref="G12:G21" si="3">D12</f>
        <v>3.45</v>
      </c>
    </row>
    <row r="13" spans="1:8" ht="13.5" thickBot="1">
      <c r="B13" s="170">
        <v>0.2</v>
      </c>
      <c r="C13" s="21">
        <f t="shared" si="0"/>
        <v>0.8</v>
      </c>
      <c r="D13" s="183">
        <f t="shared" si="1"/>
        <v>3.9000000000000004</v>
      </c>
      <c r="E13" s="189"/>
      <c r="F13" s="155">
        <f t="shared" si="2"/>
        <v>1.9100000000000001</v>
      </c>
      <c r="G13" s="24">
        <f t="shared" si="3"/>
        <v>3.9000000000000004</v>
      </c>
    </row>
    <row r="14" spans="1:8" ht="13.5" thickBot="1">
      <c r="B14" s="170">
        <v>0.3</v>
      </c>
      <c r="C14" s="26">
        <f t="shared" si="0"/>
        <v>0.7</v>
      </c>
      <c r="D14" s="187">
        <f t="shared" si="1"/>
        <v>4.3499999999999996</v>
      </c>
      <c r="E14" s="188"/>
      <c r="F14" s="155">
        <f t="shared" si="2"/>
        <v>2.8650000000000002</v>
      </c>
      <c r="G14" s="24">
        <f t="shared" si="3"/>
        <v>4.3499999999999996</v>
      </c>
    </row>
    <row r="15" spans="1:8" ht="13.5" thickBot="1">
      <c r="B15" s="170">
        <v>0.4</v>
      </c>
      <c r="C15" s="21">
        <f t="shared" si="0"/>
        <v>0.6</v>
      </c>
      <c r="D15" s="183">
        <f t="shared" si="1"/>
        <v>4.8</v>
      </c>
      <c r="E15" s="189"/>
      <c r="F15" s="155">
        <f t="shared" si="2"/>
        <v>3.8200000000000003</v>
      </c>
      <c r="G15" s="24">
        <f t="shared" si="3"/>
        <v>4.8</v>
      </c>
    </row>
    <row r="16" spans="1:8" ht="13.5" thickBot="1">
      <c r="B16" s="170">
        <v>0.5</v>
      </c>
      <c r="C16" s="21">
        <f t="shared" si="0"/>
        <v>0.5</v>
      </c>
      <c r="D16" s="183">
        <f t="shared" si="1"/>
        <v>5.25</v>
      </c>
      <c r="E16" s="189"/>
      <c r="F16" s="155">
        <f t="shared" si="2"/>
        <v>4.7750000000000004</v>
      </c>
      <c r="G16" s="24">
        <f t="shared" si="3"/>
        <v>5.25</v>
      </c>
    </row>
    <row r="17" spans="2:13" ht="13.5" thickBot="1">
      <c r="B17" s="170">
        <v>0.6</v>
      </c>
      <c r="C17" s="21">
        <f t="shared" si="0"/>
        <v>0.4</v>
      </c>
      <c r="D17" s="183">
        <f t="shared" si="1"/>
        <v>5.7</v>
      </c>
      <c r="E17" s="189"/>
      <c r="F17" s="159">
        <f t="shared" si="2"/>
        <v>5.73</v>
      </c>
      <c r="G17" s="24">
        <f t="shared" si="3"/>
        <v>5.7</v>
      </c>
    </row>
    <row r="18" spans="2:13" ht="13.5" thickBot="1">
      <c r="B18" s="170">
        <v>0.7</v>
      </c>
      <c r="C18" s="21">
        <f t="shared" si="0"/>
        <v>0.30000000000000004</v>
      </c>
      <c r="D18" s="183">
        <f t="shared" si="1"/>
        <v>6.15</v>
      </c>
      <c r="E18" s="184"/>
      <c r="F18" s="159">
        <f t="shared" si="2"/>
        <v>6.6850000000000005</v>
      </c>
      <c r="G18" s="24">
        <f t="shared" si="3"/>
        <v>6.15</v>
      </c>
    </row>
    <row r="19" spans="2:13" ht="13.5" thickBot="1">
      <c r="B19" s="170">
        <v>0.8</v>
      </c>
      <c r="C19" s="21">
        <f t="shared" si="0"/>
        <v>0.19999999999999996</v>
      </c>
      <c r="D19" s="183">
        <f t="shared" si="1"/>
        <v>6.6</v>
      </c>
      <c r="E19" s="184"/>
      <c r="F19" s="159">
        <f t="shared" si="2"/>
        <v>7.6400000000000006</v>
      </c>
      <c r="G19" s="24">
        <f t="shared" si="3"/>
        <v>6.6</v>
      </c>
    </row>
    <row r="20" spans="2:13" ht="13.5" thickBot="1">
      <c r="B20" s="170">
        <v>0.9</v>
      </c>
      <c r="C20" s="21">
        <f t="shared" si="0"/>
        <v>9.9999999999999978E-2</v>
      </c>
      <c r="D20" s="183">
        <f t="shared" si="1"/>
        <v>7.05</v>
      </c>
      <c r="E20" s="184"/>
      <c r="F20" s="159">
        <f t="shared" si="2"/>
        <v>8.5950000000000006</v>
      </c>
      <c r="G20" s="24">
        <f t="shared" si="3"/>
        <v>7.05</v>
      </c>
    </row>
    <row r="21" spans="2:13" ht="13.5" thickBot="1">
      <c r="B21" s="171">
        <v>1</v>
      </c>
      <c r="C21" s="32">
        <f t="shared" si="0"/>
        <v>0</v>
      </c>
      <c r="D21" s="185">
        <f t="shared" si="1"/>
        <v>7.5</v>
      </c>
      <c r="E21" s="186"/>
      <c r="F21" s="160">
        <f t="shared" si="2"/>
        <v>9.5500000000000007</v>
      </c>
      <c r="G21" s="24">
        <f t="shared" si="3"/>
        <v>7.5</v>
      </c>
    </row>
    <row r="24" spans="2:13" ht="24.75">
      <c r="M24" s="161"/>
    </row>
    <row r="30" spans="2:13">
      <c r="B30" s="162"/>
      <c r="C30" s="162"/>
      <c r="D30" s="162"/>
      <c r="E30" s="162"/>
    </row>
    <row r="31" spans="2:13">
      <c r="B31" s="162"/>
      <c r="C31" s="162"/>
      <c r="D31" s="162"/>
      <c r="E31" s="162"/>
    </row>
    <row r="32" spans="2:13">
      <c r="B32" s="162"/>
      <c r="C32" s="162"/>
      <c r="D32" s="162"/>
      <c r="E32" s="162"/>
    </row>
    <row r="33" spans="2:5">
      <c r="B33" s="162"/>
      <c r="C33" s="162"/>
      <c r="D33" s="162"/>
      <c r="E33" s="162"/>
    </row>
    <row r="34" spans="2:5">
      <c r="B34" s="162"/>
      <c r="C34" s="162"/>
      <c r="D34" s="162"/>
      <c r="E34" s="162"/>
    </row>
    <row r="35" spans="2:5">
      <c r="B35" s="162"/>
      <c r="C35" s="162"/>
      <c r="D35" s="162"/>
      <c r="E35" s="162"/>
    </row>
    <row r="36" spans="2:5">
      <c r="B36" s="162"/>
      <c r="C36" s="162"/>
      <c r="D36" s="162"/>
      <c r="E36" s="162"/>
    </row>
  </sheetData>
  <mergeCells count="14">
    <mergeCell ref="D13:E13"/>
    <mergeCell ref="B9:C9"/>
    <mergeCell ref="D9:E10"/>
    <mergeCell ref="F9:F10"/>
    <mergeCell ref="D11:E11"/>
    <mergeCell ref="D12:E12"/>
    <mergeCell ref="D20:E20"/>
    <mergeCell ref="D21:E21"/>
    <mergeCell ref="D14:E14"/>
    <mergeCell ref="D15:E15"/>
    <mergeCell ref="D16:E16"/>
    <mergeCell ref="D17:E17"/>
    <mergeCell ref="D18:E18"/>
    <mergeCell ref="D19:E19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shapeId="4097" r:id="rId4">
          <objectPr defaultSize="0" autoPict="0" r:id="rId5">
            <anchor moveWithCells="1" sizeWithCells="1">
              <from>
                <xdr:col>1</xdr:col>
                <xdr:colOff>19050</xdr:colOff>
                <xdr:row>29</xdr:row>
                <xdr:rowOff>28575</xdr:rowOff>
              </from>
              <to>
                <xdr:col>4</xdr:col>
                <xdr:colOff>323850</xdr:colOff>
                <xdr:row>36</xdr:row>
                <xdr:rowOff>0</xdr:rowOff>
              </to>
            </anchor>
          </objectPr>
        </oleObject>
      </mc:Choice>
      <mc:Fallback>
        <oleObject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 sizeWithCells="1">
              <from>
                <xdr:col>3</xdr:col>
                <xdr:colOff>0</xdr:colOff>
                <xdr:row>36</xdr:row>
                <xdr:rowOff>0</xdr:rowOff>
              </from>
              <to>
                <xdr:col>4</xdr:col>
                <xdr:colOff>142875</xdr:colOff>
                <xdr:row>36</xdr:row>
                <xdr:rowOff>0</xdr:rowOff>
              </to>
            </anchor>
          </objectPr>
        </oleObject>
      </mc:Choice>
      <mc:Fallback>
        <oleObject progId="Equation.3" shapeId="4098" r:id="rId6"/>
      </mc:Fallback>
    </mc:AlternateContent>
    <mc:AlternateContent xmlns:mc="http://schemas.openxmlformats.org/markup-compatibility/2006">
      <mc:Choice Requires="x14">
        <oleObject shapeId="4099" r:id="rId8">
          <objectPr defaultSize="0" autoPict="0" r:id="rId9">
            <anchor moveWithCells="1" sizeWithCells="1">
              <from>
                <xdr:col>3</xdr:col>
                <xdr:colOff>0</xdr:colOff>
                <xdr:row>36</xdr:row>
                <xdr:rowOff>0</xdr:rowOff>
              </from>
              <to>
                <xdr:col>4</xdr:col>
                <xdr:colOff>0</xdr:colOff>
                <xdr:row>36</xdr:row>
                <xdr:rowOff>0</xdr:rowOff>
              </to>
            </anchor>
          </objectPr>
        </oleObject>
      </mc:Choice>
      <mc:Fallback>
        <oleObject shapeId="4099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Optimal Risky Portfolio</vt:lpstr>
      <vt:lpstr>Port Std Dev </vt:lpstr>
      <vt:lpstr>Stock and Bond Portfolio</vt:lpstr>
      <vt:lpstr>Add Risk Free Asset</vt:lpstr>
      <vt:lpstr>'Port Std Dev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2021-03-03T19:05:12Z</dcterms:created>
  <dcterms:modified xsi:type="dcterms:W3CDTF">2021-04-23T13:59:50Z</dcterms:modified>
</cp:coreProperties>
</file>